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9D267C4-17E1-4F3F-9176-1C0222CE5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анные" sheetId="1" r:id="rId1"/>
    <sheet name="Счет на оплат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G+qbO/RMFRTtKNIvSEn+v81tQQ=="/>
    </ext>
  </extLst>
</workbook>
</file>

<file path=xl/calcChain.xml><?xml version="1.0" encoding="utf-8"?>
<calcChain xmlns="http://schemas.openxmlformats.org/spreadsheetml/2006/main">
  <c r="Z19" i="2" l="1"/>
  <c r="H19" i="2"/>
  <c r="A91" i="2" l="1"/>
  <c r="A92" i="2" s="1"/>
  <c r="A11" i="2" s="1"/>
  <c r="AH54" i="2"/>
  <c r="M54" i="2"/>
  <c r="A45" i="2"/>
  <c r="AI41" i="2"/>
  <c r="AL42" i="2" s="1"/>
  <c r="AN42" i="2" s="1"/>
  <c r="N41" i="2"/>
  <c r="R41" i="2" s="1"/>
  <c r="W40" i="2"/>
  <c r="S19" i="2"/>
  <c r="E16" i="2"/>
  <c r="A4" i="1"/>
  <c r="Z55" i="2" l="1"/>
  <c r="V71" i="2" s="1"/>
  <c r="V70" i="2" s="1"/>
  <c r="AF19" i="2"/>
  <c r="AK41" i="2"/>
  <c r="AM41" i="2"/>
  <c r="AN41" i="2"/>
  <c r="AL41" i="2" s="1"/>
  <c r="P41" i="2"/>
  <c r="Q42" i="2"/>
  <c r="W71" i="2" l="1"/>
  <c r="Z71" i="2" s="1"/>
  <c r="V73" i="2"/>
  <c r="AF21" i="2"/>
  <c r="B40" i="2" s="1"/>
  <c r="A23" i="2" s="1"/>
  <c r="AF42" i="2"/>
  <c r="S42" i="2"/>
  <c r="S41" i="2"/>
  <c r="V69" i="2"/>
  <c r="W70" i="2"/>
  <c r="X73" i="2" l="1"/>
  <c r="Z73" i="2" s="1"/>
  <c r="E55" i="2"/>
  <c r="A71" i="2" s="1"/>
  <c r="A70" i="2" s="1"/>
  <c r="A69" i="2" s="1"/>
  <c r="Q41" i="2"/>
  <c r="K42" i="2" s="1"/>
  <c r="X70" i="2"/>
  <c r="Z70" i="2" s="1"/>
  <c r="X71" i="2"/>
  <c r="V67" i="2"/>
  <c r="W69" i="2"/>
  <c r="X74" i="2" l="1"/>
  <c r="Z74" i="2" s="1"/>
  <c r="B70" i="2"/>
  <c r="C70" i="2" s="1"/>
  <c r="E70" i="2" s="1"/>
  <c r="A73" i="2"/>
  <c r="C73" i="2" s="1"/>
  <c r="E73" i="2" s="1"/>
  <c r="B71" i="2"/>
  <c r="E71" i="2" s="1"/>
  <c r="V66" i="2"/>
  <c r="W67" i="2"/>
  <c r="Z67" i="2" s="1"/>
  <c r="AA71" i="2"/>
  <c r="Y71" i="2"/>
  <c r="X69" i="2"/>
  <c r="Z69" i="2"/>
  <c r="Z72" i="2"/>
  <c r="A67" i="2"/>
  <c r="B69" i="2"/>
  <c r="C71" i="2" l="1"/>
  <c r="C74" i="2"/>
  <c r="E74" i="2" s="1"/>
  <c r="A66" i="2"/>
  <c r="B67" i="2"/>
  <c r="E67" i="2" s="1"/>
  <c r="D71" i="2"/>
  <c r="F71" i="2"/>
  <c r="C69" i="2"/>
  <c r="E72" i="2"/>
  <c r="E69" i="2"/>
  <c r="A53" i="2" s="1"/>
  <c r="V65" i="2"/>
  <c r="W66" i="2"/>
  <c r="X66" i="2" l="1"/>
  <c r="Z66" i="2" s="1"/>
  <c r="X67" i="2"/>
  <c r="V63" i="2"/>
  <c r="W65" i="2"/>
  <c r="A65" i="2"/>
  <c r="B66" i="2"/>
  <c r="Z68" i="2" l="1"/>
  <c r="X65" i="2"/>
  <c r="Z65" i="2"/>
  <c r="V62" i="2"/>
  <c r="W63" i="2"/>
  <c r="C67" i="2"/>
  <c r="C66" i="2"/>
  <c r="E66" i="2" s="1"/>
  <c r="AA67" i="2"/>
  <c r="Y67" i="2"/>
  <c r="A63" i="2"/>
  <c r="B65" i="2"/>
  <c r="A62" i="2" l="1"/>
  <c r="B63" i="2"/>
  <c r="F67" i="2"/>
  <c r="D67" i="2"/>
  <c r="C65" i="2"/>
  <c r="E68" i="2"/>
  <c r="F68" i="2" s="1"/>
  <c r="A52" i="2" s="1"/>
  <c r="E65" i="2"/>
  <c r="Z63" i="2"/>
  <c r="V61" i="2"/>
  <c r="W62" i="2"/>
  <c r="AA68" i="2"/>
  <c r="V52" i="2" s="1"/>
  <c r="V59" i="2" l="1"/>
  <c r="W61" i="2"/>
  <c r="X62" i="2"/>
  <c r="Z62" i="2" s="1"/>
  <c r="X63" i="2"/>
  <c r="E63" i="2"/>
  <c r="Z64" i="2"/>
  <c r="A61" i="2"/>
  <c r="B62" i="2"/>
  <c r="A59" i="2" l="1"/>
  <c r="B61" i="2"/>
  <c r="E64" i="2" s="1"/>
  <c r="F64" i="2" s="1"/>
  <c r="AA63" i="2"/>
  <c r="Y63" i="2"/>
  <c r="AA64" i="2"/>
  <c r="X61" i="2"/>
  <c r="V51" i="2"/>
  <c r="Z61" i="2"/>
  <c r="C63" i="2"/>
  <c r="C62" i="2"/>
  <c r="E62" i="2" s="1"/>
  <c r="V58" i="2"/>
  <c r="W59" i="2"/>
  <c r="Z59" i="2" l="1"/>
  <c r="F63" i="2"/>
  <c r="D63" i="2"/>
  <c r="C61" i="2"/>
  <c r="A51" i="2"/>
  <c r="E61" i="2"/>
  <c r="V57" i="2"/>
  <c r="W58" i="2"/>
  <c r="A58" i="2"/>
  <c r="B59" i="2"/>
  <c r="V56" i="2" l="1"/>
  <c r="W57" i="2"/>
  <c r="E59" i="2"/>
  <c r="A57" i="2"/>
  <c r="B58" i="2"/>
  <c r="X58" i="2"/>
  <c r="Z58" i="2" s="1"/>
  <c r="X59" i="2"/>
  <c r="Z60" i="2"/>
  <c r="C59" i="2" l="1"/>
  <c r="C58" i="2"/>
  <c r="E58" i="2" s="1"/>
  <c r="X57" i="2"/>
  <c r="Z57" i="2"/>
  <c r="AA59" i="2"/>
  <c r="Y59" i="2"/>
  <c r="AA60" i="2"/>
  <c r="V50" i="2" s="1"/>
  <c r="AA72" i="2"/>
  <c r="V53" i="2" s="1"/>
  <c r="A56" i="2"/>
  <c r="B57" i="2"/>
  <c r="W43" i="2" l="1"/>
  <c r="W44" i="2"/>
  <c r="C57" i="2"/>
  <c r="E57" i="2"/>
  <c r="D59" i="2"/>
  <c r="F59" i="2"/>
  <c r="E60" i="2"/>
  <c r="F60" i="2" s="1"/>
  <c r="A50" i="2" s="1"/>
  <c r="B43" i="2" l="1"/>
  <c r="B44" i="2"/>
  <c r="AA50" i="2"/>
  <c r="AA51" i="2" s="1"/>
  <c r="AA52" i="2" s="1"/>
  <c r="F50" i="2" l="1"/>
  <c r="F51" i="2" s="1"/>
  <c r="F52" i="2" s="1"/>
  <c r="W42" i="2"/>
  <c r="W41" i="2"/>
  <c r="A48" i="2" s="1"/>
  <c r="B41" i="2" l="1"/>
  <c r="B42" i="2"/>
  <c r="A47" i="2" l="1"/>
  <c r="A24" i="2" s="1"/>
  <c r="A46" i="2"/>
</calcChain>
</file>

<file path=xl/sharedStrings.xml><?xml version="1.0" encoding="utf-8"?>
<sst xmlns="http://schemas.openxmlformats.org/spreadsheetml/2006/main" count="130" uniqueCount="82">
  <si>
    <t>Ф.И.О. / Наименование плательщика</t>
  </si>
  <si>
    <t>ИИН/ БИН плательщика</t>
  </si>
  <si>
    <t>Количество Оценщиков, за которых оплачивается взнос</t>
  </si>
  <si>
    <t xml:space="preserve"> Внимание! Оплата данного счета означает согласие с условиями поставки товара. Уведомление об оплате
 обязательно, в противном случае не гарантируется наличие товара на складе. Товар отпускается по факту  прихода денег на р/с Поставщика, самовывозом, при наличии доверенности и документов удостоверяющих личность.</t>
  </si>
  <si>
    <t>Образец платежного поручения</t>
  </si>
  <si>
    <t xml:space="preserve">Бенефициар: </t>
  </si>
  <si>
    <t>ИИК</t>
  </si>
  <si>
    <t>Кбе</t>
  </si>
  <si>
    <t>Палата оценщиков "Столичная палата профессиональных оценщиков"</t>
  </si>
  <si>
    <t>KZ79998BTB0000937236</t>
  </si>
  <si>
    <t>17</t>
  </si>
  <si>
    <t>БИН: 180540019300</t>
  </si>
  <si>
    <t>Банк бенефициара:</t>
  </si>
  <si>
    <t>БИК</t>
  </si>
  <si>
    <t>Код назначения платежа</t>
  </si>
  <si>
    <t>АО "First Heartland Jýsan Bank"</t>
  </si>
  <si>
    <t>TSESKZKA</t>
  </si>
  <si>
    <t>120</t>
  </si>
  <si>
    <t>Поставщик:</t>
  </si>
  <si>
    <t>Покупатель:</t>
  </si>
  <si>
    <t>№</t>
  </si>
  <si>
    <t>Код</t>
  </si>
  <si>
    <t>Наименование</t>
  </si>
  <si>
    <t>Кол-во</t>
  </si>
  <si>
    <t>Ед.</t>
  </si>
  <si>
    <t>Цена</t>
  </si>
  <si>
    <t>Сумма</t>
  </si>
  <si>
    <t>1</t>
  </si>
  <si>
    <t>тенге</t>
  </si>
  <si>
    <t>Итого:</t>
  </si>
  <si>
    <t>Исполнитель</t>
  </si>
  <si>
    <t>/Администратор/</t>
  </si>
  <si>
    <t>Заглавная без НДС</t>
  </si>
  <si>
    <t xml:space="preserve">Сегодня с утра судя по всему было </t>
  </si>
  <si>
    <t>Заглавная с НДС</t>
  </si>
  <si>
    <t>маленькая без НДС</t>
  </si>
  <si>
    <t>маленькая с НДС</t>
  </si>
  <si>
    <t>Для справки - смотрите примечания к ячейкам E4 B8 B9 этого листа и H2 и C34 предыдущего.</t>
  </si>
  <si>
    <t xml:space="preserve"> (в т.ч. НДС - </t>
  </si>
  <si>
    <t>)</t>
  </si>
  <si>
    <t>рублей</t>
  </si>
  <si>
    <t>) тенге</t>
  </si>
  <si>
    <t>коп.</t>
  </si>
  <si>
    <t xml:space="preserve">один </t>
  </si>
  <si>
    <t xml:space="preserve">одна </t>
  </si>
  <si>
    <t xml:space="preserve">десять </t>
  </si>
  <si>
    <t xml:space="preserve">два </t>
  </si>
  <si>
    <t xml:space="preserve">две </t>
  </si>
  <si>
    <t xml:space="preserve">одиннадцать </t>
  </si>
  <si>
    <t xml:space="preserve">двадцать </t>
  </si>
  <si>
    <t xml:space="preserve">двести </t>
  </si>
  <si>
    <t xml:space="preserve">три </t>
  </si>
  <si>
    <t xml:space="preserve">двенадцать </t>
  </si>
  <si>
    <t xml:space="preserve">тридцать </t>
  </si>
  <si>
    <t xml:space="preserve">триста </t>
  </si>
  <si>
    <t xml:space="preserve">четыре </t>
  </si>
  <si>
    <t xml:space="preserve">тринадцать </t>
  </si>
  <si>
    <t xml:space="preserve">сорок </t>
  </si>
  <si>
    <t xml:space="preserve">четыреста </t>
  </si>
  <si>
    <t xml:space="preserve">пять </t>
  </si>
  <si>
    <t xml:space="preserve">четырнадцать </t>
  </si>
  <si>
    <t xml:space="preserve">пятьдесят </t>
  </si>
  <si>
    <t xml:space="preserve">пятьсот </t>
  </si>
  <si>
    <t xml:space="preserve">шесть </t>
  </si>
  <si>
    <t xml:space="preserve">пятнадцать </t>
  </si>
  <si>
    <t xml:space="preserve">шестьдесят </t>
  </si>
  <si>
    <t xml:space="preserve">шестьсот </t>
  </si>
  <si>
    <t xml:space="preserve">семь </t>
  </si>
  <si>
    <t xml:space="preserve">шестнадцать </t>
  </si>
  <si>
    <t xml:space="preserve">семьдесят </t>
  </si>
  <si>
    <t xml:space="preserve">семьсот </t>
  </si>
  <si>
    <t xml:space="preserve">восемь </t>
  </si>
  <si>
    <t xml:space="preserve">семнадцать </t>
  </si>
  <si>
    <t xml:space="preserve">восемьдесят </t>
  </si>
  <si>
    <t xml:space="preserve">восемьсот </t>
  </si>
  <si>
    <t xml:space="preserve">девять </t>
  </si>
  <si>
    <t xml:space="preserve">восемнадцать </t>
  </si>
  <si>
    <t xml:space="preserve">девяносто </t>
  </si>
  <si>
    <t xml:space="preserve">девятьсот </t>
  </si>
  <si>
    <t xml:space="preserve">девятнадцать </t>
  </si>
  <si>
    <t xml:space="preserve">сто </t>
  </si>
  <si>
    <t>БИН / ИИН 180540019300,Палата оценщиков "Столичная палата профессиональных оценщиков",г. Астана, ул. А.Кравцова, д. 6, кв.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</si>
</sst>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\ mmmm\,\ yyyy"/>
    <numFmt numFmtId="166" formatCode="_-* #,##0.00[$р.-419]_-;\-* #,##0.00[$р.-419]_-;_-* &quot;-&quot;??[$р.-419]_-;_-@"/>
  </numFmts>
  <fonts count="32" x14ac:knownFonts="1">
    <font>
      <sz val="11"/>
      <color theme="1"/>
      <name val="Arial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mbria"/>
      <family val="1"/>
    </font>
    <font>
      <b/>
      <sz val="9"/>
      <color theme="0"/>
      <name val="Calibri"/>
      <family val="2"/>
    </font>
    <font>
      <sz val="9"/>
      <color rgb="FFFFFFFF"/>
      <name val="Calibri"/>
      <family val="2"/>
    </font>
    <font>
      <sz val="9"/>
      <color rgb="FFFF0000"/>
      <name val="Calibri"/>
      <family val="2"/>
    </font>
    <font>
      <sz val="10"/>
      <color rgb="FFFF0000"/>
      <name val="Cambria"/>
      <family val="1"/>
    </font>
    <font>
      <sz val="10"/>
      <color theme="1"/>
      <name val="Cambria"/>
      <family val="1"/>
    </font>
    <font>
      <sz val="8"/>
      <color rgb="FFFF0000"/>
      <name val="Arimo"/>
    </font>
    <font>
      <b/>
      <sz val="8"/>
      <color theme="1"/>
      <name val="Arimo"/>
    </font>
    <font>
      <sz val="8"/>
      <color theme="1"/>
      <name val="Helvetica Neue"/>
    </font>
    <font>
      <b/>
      <sz val="8"/>
      <color theme="0"/>
      <name val="Helvetica Neue"/>
    </font>
    <font>
      <sz val="8"/>
      <color rgb="FF008000"/>
      <name val="Arimo"/>
    </font>
    <font>
      <sz val="8"/>
      <color theme="1"/>
      <name val="Arimo"/>
    </font>
    <font>
      <sz val="8"/>
      <color theme="1"/>
      <name val="Times New Roman"/>
      <family val="1"/>
    </font>
    <font>
      <sz val="8"/>
      <color rgb="FFFF00FF"/>
      <name val="Arimo"/>
    </font>
    <font>
      <sz val="8"/>
      <color rgb="FF0000FF"/>
      <name val="Arimo"/>
    </font>
    <font>
      <b/>
      <sz val="8"/>
      <color theme="0"/>
      <name val="Arimo"/>
    </font>
    <font>
      <b/>
      <sz val="8"/>
      <color rgb="FF44546A"/>
      <name val="Arimo"/>
    </font>
    <font>
      <sz val="8"/>
      <color rgb="FF00FFFF"/>
      <name val="Arimo"/>
    </font>
    <font>
      <sz val="8"/>
      <color theme="1"/>
      <name val="Cambria"/>
      <family val="1"/>
    </font>
    <font>
      <b/>
      <sz val="8"/>
      <color theme="0"/>
      <name val="Cambria"/>
      <family val="1"/>
    </font>
    <font>
      <sz val="10"/>
      <color rgb="FFFF0000"/>
      <name val="Arimo"/>
    </font>
    <font>
      <sz val="10"/>
      <color rgb="FFFF00FF"/>
      <name val="Arimo"/>
    </font>
    <font>
      <b/>
      <sz val="10"/>
      <color theme="0"/>
      <name val="Arimo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3" borderId="18" xfId="0" applyFont="1" applyFill="1" applyBorder="1"/>
    <xf numFmtId="4" fontId="15" fillId="3" borderId="19" xfId="0" applyNumberFormat="1" applyFont="1" applyFill="1" applyBorder="1" applyAlignment="1">
      <alignment horizontal="left"/>
    </xf>
    <xf numFmtId="0" fontId="16" fillId="3" borderId="19" xfId="0" applyFont="1" applyFill="1" applyBorder="1"/>
    <xf numFmtId="0" fontId="14" fillId="3" borderId="19" xfId="0" applyFont="1" applyFill="1" applyBorder="1"/>
    <xf numFmtId="2" fontId="15" fillId="3" borderId="19" xfId="0" applyNumberFormat="1" applyFont="1" applyFill="1" applyBorder="1"/>
    <xf numFmtId="0" fontId="16" fillId="3" borderId="19" xfId="0" applyFont="1" applyFill="1" applyBorder="1" applyAlignment="1">
      <alignment horizontal="left"/>
    </xf>
    <xf numFmtId="0" fontId="16" fillId="3" borderId="20" xfId="0" applyFont="1" applyFill="1" applyBorder="1"/>
    <xf numFmtId="0" fontId="17" fillId="3" borderId="19" xfId="0" applyFont="1" applyFill="1" applyBorder="1"/>
    <xf numFmtId="0" fontId="16" fillId="0" borderId="12" xfId="0" applyFont="1" applyBorder="1"/>
    <xf numFmtId="0" fontId="16" fillId="0" borderId="14" xfId="0" applyFont="1" applyBorder="1"/>
    <xf numFmtId="0" fontId="18" fillId="3" borderId="21" xfId="0" applyFont="1" applyFill="1" applyBorder="1"/>
    <xf numFmtId="0" fontId="19" fillId="3" borderId="17" xfId="0" applyFont="1" applyFill="1" applyBorder="1"/>
    <xf numFmtId="0" fontId="16" fillId="3" borderId="17" xfId="0" applyFont="1" applyFill="1" applyBorder="1"/>
    <xf numFmtId="4" fontId="19" fillId="3" borderId="17" xfId="0" applyNumberFormat="1" applyFont="1" applyFill="1" applyBorder="1" applyAlignment="1">
      <alignment horizontal="right"/>
    </xf>
    <xf numFmtId="0" fontId="20" fillId="3" borderId="17" xfId="0" applyFont="1" applyFill="1" applyBorder="1"/>
    <xf numFmtId="0" fontId="16" fillId="3" borderId="17" xfId="0" applyFont="1" applyFill="1" applyBorder="1" applyAlignment="1">
      <alignment horizontal="right"/>
    </xf>
    <xf numFmtId="0" fontId="16" fillId="3" borderId="17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left"/>
    </xf>
    <xf numFmtId="0" fontId="16" fillId="3" borderId="24" xfId="0" applyFont="1" applyFill="1" applyBorder="1"/>
    <xf numFmtId="0" fontId="18" fillId="3" borderId="17" xfId="0" applyFont="1" applyFill="1" applyBorder="1"/>
    <xf numFmtId="0" fontId="17" fillId="3" borderId="17" xfId="0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/>
    <xf numFmtId="0" fontId="16" fillId="0" borderId="25" xfId="0" applyFont="1" applyBorder="1"/>
    <xf numFmtId="165" fontId="22" fillId="3" borderId="17" xfId="0" applyNumberFormat="1" applyFont="1" applyFill="1" applyBorder="1" applyAlignment="1">
      <alignment horizontal="left"/>
    </xf>
    <xf numFmtId="165" fontId="22" fillId="0" borderId="0" xfId="0" applyNumberFormat="1" applyFont="1" applyAlignment="1">
      <alignment horizontal="left"/>
    </xf>
    <xf numFmtId="0" fontId="17" fillId="3" borderId="17" xfId="0" applyFont="1" applyFill="1" applyBorder="1"/>
    <xf numFmtId="0" fontId="19" fillId="3" borderId="17" xfId="0" applyFont="1" applyFill="1" applyBorder="1" applyAlignment="1">
      <alignment horizontal="right"/>
    </xf>
    <xf numFmtId="0" fontId="19" fillId="3" borderId="24" xfId="0" applyFont="1" applyFill="1" applyBorder="1"/>
    <xf numFmtId="0" fontId="23" fillId="3" borderId="17" xfId="0" applyFont="1" applyFill="1" applyBorder="1"/>
    <xf numFmtId="0" fontId="19" fillId="0" borderId="0" xfId="0" applyFont="1"/>
    <xf numFmtId="0" fontId="19" fillId="0" borderId="25" xfId="0" applyFont="1" applyBorder="1"/>
    <xf numFmtId="0" fontId="24" fillId="3" borderId="21" xfId="0" applyFont="1" applyFill="1" applyBorder="1"/>
    <xf numFmtId="0" fontId="16" fillId="3" borderId="21" xfId="0" applyFont="1" applyFill="1" applyBorder="1"/>
    <xf numFmtId="0" fontId="25" fillId="3" borderId="21" xfId="0" applyFont="1" applyFill="1" applyBorder="1"/>
    <xf numFmtId="0" fontId="15" fillId="3" borderId="17" xfId="0" applyFont="1" applyFill="1" applyBorder="1" applyAlignment="1">
      <alignment horizontal="center"/>
    </xf>
    <xf numFmtId="0" fontId="25" fillId="3" borderId="17" xfId="0" applyFont="1" applyFill="1" applyBorder="1"/>
    <xf numFmtId="0" fontId="14" fillId="3" borderId="21" xfId="0" applyFont="1" applyFill="1" applyBorder="1"/>
    <xf numFmtId="166" fontId="16" fillId="3" borderId="17" xfId="0" applyNumberFormat="1" applyFont="1" applyFill="1" applyBorder="1"/>
    <xf numFmtId="2" fontId="16" fillId="3" borderId="17" xfId="0" applyNumberFormat="1" applyFont="1" applyFill="1" applyBorder="1" applyAlignment="1">
      <alignment horizontal="right"/>
    </xf>
    <xf numFmtId="22" fontId="16" fillId="3" borderId="17" xfId="0" applyNumberFormat="1" applyFont="1" applyFill="1" applyBorder="1"/>
    <xf numFmtId="0" fontId="14" fillId="3" borderId="17" xfId="0" applyFont="1" applyFill="1" applyBorder="1"/>
    <xf numFmtId="22" fontId="16" fillId="0" borderId="0" xfId="0" applyNumberFormat="1" applyFont="1"/>
    <xf numFmtId="0" fontId="14" fillId="3" borderId="17" xfId="0" applyFont="1" applyFill="1" applyBorder="1" applyAlignment="1">
      <alignment horizontal="right"/>
    </xf>
    <xf numFmtId="0" fontId="14" fillId="3" borderId="17" xfId="0" applyFont="1" applyFill="1" applyBorder="1" applyAlignment="1">
      <alignment shrinkToFit="1"/>
    </xf>
    <xf numFmtId="0" fontId="14" fillId="3" borderId="24" xfId="0" applyFont="1" applyFill="1" applyBorder="1"/>
    <xf numFmtId="0" fontId="14" fillId="0" borderId="0" xfId="0" applyFont="1"/>
    <xf numFmtId="0" fontId="14" fillId="0" borderId="25" xfId="0" applyFont="1" applyBorder="1"/>
    <xf numFmtId="0" fontId="14" fillId="3" borderId="21" xfId="0" applyFont="1" applyFill="1" applyBorder="1" applyAlignment="1">
      <alignment horizontal="left"/>
    </xf>
    <xf numFmtId="14" fontId="14" fillId="3" borderId="17" xfId="0" applyNumberFormat="1" applyFont="1" applyFill="1" applyBorder="1"/>
    <xf numFmtId="0" fontId="14" fillId="3" borderId="17" xfId="0" applyFont="1" applyFill="1" applyBorder="1" applyAlignment="1">
      <alignment horizontal="left"/>
    </xf>
    <xf numFmtId="14" fontId="23" fillId="3" borderId="17" xfId="0" applyNumberFormat="1" applyFont="1" applyFill="1" applyBorder="1"/>
    <xf numFmtId="0" fontId="22" fillId="3" borderId="17" xfId="0" applyFont="1" applyFill="1" applyBorder="1"/>
    <xf numFmtId="4" fontId="22" fillId="3" borderId="17" xfId="0" applyNumberFormat="1" applyFont="1" applyFill="1" applyBorder="1" applyAlignment="1">
      <alignment horizontal="right"/>
    </xf>
    <xf numFmtId="22" fontId="14" fillId="3" borderId="17" xfId="0" applyNumberFormat="1" applyFont="1" applyFill="1" applyBorder="1"/>
    <xf numFmtId="22" fontId="23" fillId="3" borderId="17" xfId="0" applyNumberFormat="1" applyFont="1" applyFill="1" applyBorder="1"/>
    <xf numFmtId="4" fontId="14" fillId="3" borderId="21" xfId="0" applyNumberFormat="1" applyFont="1" applyFill="1" applyBorder="1" applyAlignment="1">
      <alignment horizontal="left"/>
    </xf>
    <xf numFmtId="4" fontId="14" fillId="3" borderId="17" xfId="0" applyNumberFormat="1" applyFont="1" applyFill="1" applyBorder="1" applyAlignment="1">
      <alignment horizontal="left"/>
    </xf>
    <xf numFmtId="0" fontId="22" fillId="3" borderId="17" xfId="0" applyFont="1" applyFill="1" applyBorder="1" applyAlignment="1">
      <alignment shrinkToFit="1"/>
    </xf>
    <xf numFmtId="3" fontId="14" fillId="3" borderId="17" xfId="0" applyNumberFormat="1" applyFont="1" applyFill="1" applyBorder="1"/>
    <xf numFmtId="3" fontId="22" fillId="3" borderId="17" xfId="0" applyNumberFormat="1" applyFont="1" applyFill="1" applyBorder="1"/>
    <xf numFmtId="0" fontId="22" fillId="3" borderId="17" xfId="0" applyFont="1" applyFill="1" applyBorder="1" applyAlignment="1">
      <alignment horizontal="right"/>
    </xf>
    <xf numFmtId="1" fontId="14" fillId="3" borderId="21" xfId="0" applyNumberFormat="1" applyFont="1" applyFill="1" applyBorder="1" applyAlignment="1">
      <alignment horizontal="right"/>
    </xf>
    <xf numFmtId="1" fontId="14" fillId="3" borderId="17" xfId="0" applyNumberFormat="1" applyFont="1" applyFill="1" applyBorder="1" applyAlignment="1">
      <alignment horizontal="right"/>
    </xf>
    <xf numFmtId="0" fontId="21" fillId="3" borderId="21" xfId="0" applyFont="1" applyFill="1" applyBorder="1"/>
    <xf numFmtId="0" fontId="21" fillId="3" borderId="17" xfId="0" applyFont="1" applyFill="1" applyBorder="1"/>
    <xf numFmtId="0" fontId="26" fillId="0" borderId="17" xfId="0" applyFont="1" applyBorder="1" applyAlignment="1">
      <alignment vertical="center"/>
    </xf>
    <xf numFmtId="0" fontId="27" fillId="3" borderId="1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8" fillId="3" borderId="37" xfId="0" applyFont="1" applyFill="1" applyBorder="1"/>
    <xf numFmtId="0" fontId="29" fillId="3" borderId="38" xfId="0" applyFont="1" applyFill="1" applyBorder="1"/>
    <xf numFmtId="0" fontId="28" fillId="3" borderId="38" xfId="0" applyFont="1" applyFill="1" applyBorder="1"/>
    <xf numFmtId="0" fontId="28" fillId="3" borderId="38" xfId="0" applyFont="1" applyFill="1" applyBorder="1" applyAlignment="1">
      <alignment horizontal="right"/>
    </xf>
    <xf numFmtId="0" fontId="28" fillId="3" borderId="39" xfId="0" applyFont="1" applyFill="1" applyBorder="1"/>
    <xf numFmtId="0" fontId="30" fillId="3" borderId="38" xfId="0" applyFont="1" applyFill="1" applyBorder="1"/>
    <xf numFmtId="0" fontId="28" fillId="0" borderId="10" xfId="0" applyFont="1" applyBorder="1"/>
    <xf numFmtId="0" fontId="28" fillId="0" borderId="40" xfId="0" applyFont="1" applyBorder="1"/>
    <xf numFmtId="0" fontId="31" fillId="3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0" fillId="0" borderId="0" xfId="0" applyFont="1" applyAlignment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4" fillId="0" borderId="13" xfId="0" applyFont="1" applyBorder="1" applyAlignment="1">
      <alignment horizontal="center" vertical="center"/>
    </xf>
    <xf numFmtId="0" fontId="5" fillId="0" borderId="12" xfId="0" applyFont="1" applyBorder="1"/>
    <xf numFmtId="164" fontId="2" fillId="0" borderId="2" xfId="0" applyNumberFormat="1" applyFont="1" applyBorder="1" applyAlignment="1">
      <alignment horizontal="right" vertical="top" wrapText="1"/>
    </xf>
    <xf numFmtId="0" fontId="5" fillId="0" borderId="3" xfId="0" applyFont="1" applyBorder="1"/>
    <xf numFmtId="0" fontId="2" fillId="0" borderId="2" xfId="0" applyFont="1" applyBorder="1" applyAlignment="1">
      <alignment horizontal="left" vertical="top" wrapText="1"/>
    </xf>
    <xf numFmtId="14" fontId="21" fillId="3" borderId="22" xfId="0" applyNumberFormat="1" applyFont="1" applyFill="1" applyBorder="1" applyAlignment="1">
      <alignment horizontal="center"/>
    </xf>
    <xf numFmtId="0" fontId="5" fillId="0" borderId="23" xfId="0" applyFont="1" applyBorder="1"/>
    <xf numFmtId="165" fontId="22" fillId="3" borderId="22" xfId="0" applyNumberFormat="1" applyFont="1" applyFill="1" applyBorder="1" applyAlignment="1">
      <alignment horizontal="left"/>
    </xf>
    <xf numFmtId="0" fontId="5" fillId="0" borderId="26" xfId="0" applyFont="1" applyBorder="1"/>
    <xf numFmtId="0" fontId="4" fillId="0" borderId="0" xfId="0" applyFont="1" applyAlignment="1">
      <alignment horizontal="left" vertical="top" wrapText="1"/>
    </xf>
    <xf numFmtId="0" fontId="15" fillId="3" borderId="27" xfId="0" applyFont="1" applyFill="1" applyBorder="1" applyAlignment="1">
      <alignment horizontal="left" vertical="center"/>
    </xf>
    <xf numFmtId="0" fontId="5" fillId="0" borderId="28" xfId="0" applyFont="1" applyBorder="1"/>
    <xf numFmtId="14" fontId="2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5" fillId="0" borderId="10" xfId="0" applyFont="1" applyBorder="1"/>
    <xf numFmtId="0" fontId="6" fillId="0" borderId="0" xfId="0" applyFont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5" fillId="0" borderId="8" xfId="0" applyFont="1" applyBorder="1"/>
    <xf numFmtId="0" fontId="2" fillId="0" borderId="0" xfId="0" applyFont="1" applyAlignment="1">
      <alignment horizontal="left"/>
    </xf>
    <xf numFmtId="0" fontId="5" fillId="0" borderId="14" xfId="0" applyFont="1" applyBorder="1"/>
    <xf numFmtId="4" fontId="2" fillId="0" borderId="2" xfId="0" applyNumberFormat="1" applyFont="1" applyBorder="1" applyAlignment="1">
      <alignment horizontal="right" vertical="top" wrapText="1"/>
    </xf>
    <xf numFmtId="0" fontId="5" fillId="0" borderId="16" xfId="0" applyFont="1" applyBorder="1"/>
    <xf numFmtId="4" fontId="4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5" fillId="0" borderId="4" xfId="0" applyFont="1" applyBorder="1"/>
    <xf numFmtId="0" fontId="6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9" xfId="0" applyFont="1" applyBorder="1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23</xdr:row>
      <xdr:rowOff>19050</xdr:rowOff>
    </xdr:from>
    <xdr:ext cx="2514600" cy="2143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0" sqref="B10"/>
    </sheetView>
  </sheetViews>
  <sheetFormatPr defaultColWidth="12.625" defaultRowHeight="15" customHeight="1" x14ac:dyDescent="0.2"/>
  <cols>
    <col min="1" max="1" width="50.125" customWidth="1"/>
    <col min="2" max="2" width="60.125" customWidth="1"/>
    <col min="3" max="6" width="8" customWidth="1"/>
    <col min="7" max="26" width="7.625" customWidth="1"/>
  </cols>
  <sheetData>
    <row r="1" spans="1:26" ht="21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">
      <c r="A3" s="1" t="s">
        <v>2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0.25" customHeight="1" x14ac:dyDescent="0.2">
      <c r="A4" s="1" t="str">
        <f>IF(B3&gt;1,"Ф.И.О. Оценщиков, за которых оплачивается взнос (перечислить через запятую)","Ф.И.О. Оценщика, за которого оплачивается взнос" )</f>
        <v>Ф.И.О. Оценщика, за которого оплачивается взнос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000"/>
  <sheetViews>
    <sheetView workbookViewId="0">
      <selection activeCell="AM9" sqref="AM9"/>
    </sheetView>
  </sheetViews>
  <sheetFormatPr defaultColWidth="12.625" defaultRowHeight="15" customHeight="1" x14ac:dyDescent="0.2"/>
  <cols>
    <col min="1" max="38" width="3" customWidth="1"/>
    <col min="39" max="51" width="8" customWidth="1"/>
  </cols>
  <sheetData>
    <row r="1" spans="1:51" x14ac:dyDescent="0.25">
      <c r="A1" s="7"/>
      <c r="B1" s="7"/>
      <c r="C1" s="7"/>
      <c r="D1" s="7"/>
      <c r="E1" s="7"/>
      <c r="F1" s="146" t="s">
        <v>3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x14ac:dyDescent="0.25">
      <c r="A2" s="9"/>
      <c r="B2" s="9"/>
      <c r="C2" s="9"/>
      <c r="D2" s="9"/>
      <c r="E2" s="9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1:51" ht="9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x14ac:dyDescent="0.25">
      <c r="A4" s="10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</row>
    <row r="5" spans="1:51" x14ac:dyDescent="0.25">
      <c r="A5" s="147" t="s">
        <v>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41" t="s">
        <v>6</v>
      </c>
      <c r="V5" s="115"/>
      <c r="W5" s="115"/>
      <c r="X5" s="115"/>
      <c r="Y5" s="115"/>
      <c r="Z5" s="115"/>
      <c r="AA5" s="115"/>
      <c r="AB5" s="115"/>
      <c r="AC5" s="115"/>
      <c r="AD5" s="115"/>
      <c r="AE5" s="141" t="s">
        <v>7</v>
      </c>
      <c r="AF5" s="115"/>
      <c r="AG5" s="115"/>
      <c r="AH5" s="115"/>
      <c r="AI5" s="115"/>
      <c r="AJ5" s="115"/>
      <c r="AK5" s="115"/>
      <c r="AL5" s="142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x14ac:dyDescent="0.25">
      <c r="A6" s="148" t="s">
        <v>8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49" t="s">
        <v>9</v>
      </c>
      <c r="V6" s="107"/>
      <c r="W6" s="107"/>
      <c r="X6" s="107"/>
      <c r="Y6" s="107"/>
      <c r="Z6" s="107"/>
      <c r="AA6" s="107"/>
      <c r="AB6" s="107"/>
      <c r="AC6" s="107"/>
      <c r="AD6" s="107"/>
      <c r="AE6" s="149" t="s">
        <v>10</v>
      </c>
      <c r="AF6" s="107"/>
      <c r="AG6" s="107"/>
      <c r="AH6" s="107"/>
      <c r="AI6" s="107"/>
      <c r="AJ6" s="107"/>
      <c r="AK6" s="107"/>
      <c r="AL6" s="151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x14ac:dyDescent="0.25">
      <c r="A7" s="152" t="s">
        <v>11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50"/>
      <c r="V7" s="107"/>
      <c r="W7" s="107"/>
      <c r="X7" s="107"/>
      <c r="Y7" s="107"/>
      <c r="Z7" s="107"/>
      <c r="AA7" s="107"/>
      <c r="AB7" s="107"/>
      <c r="AC7" s="107"/>
      <c r="AD7" s="107"/>
      <c r="AE7" s="150"/>
      <c r="AF7" s="107"/>
      <c r="AG7" s="107"/>
      <c r="AH7" s="107"/>
      <c r="AI7" s="107"/>
      <c r="AJ7" s="107"/>
      <c r="AK7" s="107"/>
      <c r="AL7" s="151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x14ac:dyDescent="0.25">
      <c r="A8" s="140" t="s">
        <v>12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41" t="s">
        <v>13</v>
      </c>
      <c r="V8" s="115"/>
      <c r="W8" s="115"/>
      <c r="X8" s="115"/>
      <c r="Y8" s="115"/>
      <c r="Z8" s="115"/>
      <c r="AA8" s="115"/>
      <c r="AB8" s="115"/>
      <c r="AC8" s="141" t="s">
        <v>14</v>
      </c>
      <c r="AD8" s="115"/>
      <c r="AE8" s="115"/>
      <c r="AF8" s="115"/>
      <c r="AG8" s="115"/>
      <c r="AH8" s="115"/>
      <c r="AI8" s="115"/>
      <c r="AJ8" s="115"/>
      <c r="AK8" s="115"/>
      <c r="AL8" s="142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x14ac:dyDescent="0.25">
      <c r="A9" s="143" t="s">
        <v>15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44" t="s">
        <v>16</v>
      </c>
      <c r="V9" s="132"/>
      <c r="W9" s="132"/>
      <c r="X9" s="132"/>
      <c r="Y9" s="132"/>
      <c r="Z9" s="132"/>
      <c r="AA9" s="132"/>
      <c r="AB9" s="132"/>
      <c r="AC9" s="144" t="s">
        <v>17</v>
      </c>
      <c r="AD9" s="132"/>
      <c r="AE9" s="132"/>
      <c r="AF9" s="132"/>
      <c r="AG9" s="132"/>
      <c r="AH9" s="132"/>
      <c r="AI9" s="132"/>
      <c r="AJ9" s="132"/>
      <c r="AK9" s="132"/>
      <c r="AL9" s="145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ht="5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ht="23.25" customHeight="1" x14ac:dyDescent="0.25">
      <c r="A11" s="126" t="str">
        <f ca="1">CONCATENATE("Счет на оплату от ",A92," года")</f>
        <v>Счет на оплату от 21.01.2025 года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ht="6.75" customHeight="1" x14ac:dyDescent="0.2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ht="26.25" customHeight="1" x14ac:dyDescent="0.25">
      <c r="A14" s="129" t="s">
        <v>18</v>
      </c>
      <c r="B14" s="107"/>
      <c r="C14" s="107"/>
      <c r="D14" s="107"/>
      <c r="E14" s="121" t="s">
        <v>81</v>
      </c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ht="6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x14ac:dyDescent="0.25">
      <c r="A16" s="129" t="s">
        <v>19</v>
      </c>
      <c r="B16" s="107"/>
      <c r="C16" s="107"/>
      <c r="D16" s="107"/>
      <c r="E16" s="121" t="str">
        <f>CONCATENATE("ИИН/БИН ",Данные!B2,"; ",Данные!B1)</f>
        <v xml:space="preserve">ИИН/БИН ; 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x14ac:dyDescent="0.25">
      <c r="A18" s="130" t="s">
        <v>20</v>
      </c>
      <c r="B18" s="113"/>
      <c r="C18" s="112" t="s">
        <v>21</v>
      </c>
      <c r="D18" s="113"/>
      <c r="E18" s="113"/>
      <c r="F18" s="113"/>
      <c r="G18" s="113"/>
      <c r="H18" s="112" t="s">
        <v>22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2" t="s">
        <v>23</v>
      </c>
      <c r="T18" s="113"/>
      <c r="U18" s="113"/>
      <c r="V18" s="113"/>
      <c r="W18" s="112" t="s">
        <v>24</v>
      </c>
      <c r="X18" s="113"/>
      <c r="Y18" s="113"/>
      <c r="Z18" s="112" t="s">
        <v>25</v>
      </c>
      <c r="AA18" s="113"/>
      <c r="AB18" s="113"/>
      <c r="AC18" s="113"/>
      <c r="AD18" s="113"/>
      <c r="AE18" s="113"/>
      <c r="AF18" s="112" t="s">
        <v>26</v>
      </c>
      <c r="AG18" s="113"/>
      <c r="AH18" s="113"/>
      <c r="AI18" s="113"/>
      <c r="AJ18" s="113"/>
      <c r="AK18" s="134"/>
      <c r="AL18" s="9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1:51" ht="63.75" customHeight="1" x14ac:dyDescent="0.25">
      <c r="A19" s="139" t="s">
        <v>27</v>
      </c>
      <c r="B19" s="115"/>
      <c r="C19" s="116"/>
      <c r="D19" s="115"/>
      <c r="E19" s="115"/>
      <c r="F19" s="115"/>
      <c r="G19" s="115"/>
      <c r="H19" s="116" t="str">
        <f>CONCATENATE("Членский взнос за 2025 год за следующих лиц: ",Данные!B4)</f>
        <v xml:space="preserve">Членский взнос за 2025 год за следующих лиц: </v>
      </c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4">
        <f>Данные!B3</f>
        <v>0</v>
      </c>
      <c r="T19" s="115"/>
      <c r="U19" s="115"/>
      <c r="V19" s="115"/>
      <c r="W19" s="116" t="s">
        <v>28</v>
      </c>
      <c r="X19" s="115"/>
      <c r="Y19" s="115"/>
      <c r="Z19" s="135">
        <f>IF(S19=0,0,3932*25)</f>
        <v>0</v>
      </c>
      <c r="AA19" s="115"/>
      <c r="AB19" s="115"/>
      <c r="AC19" s="115"/>
      <c r="AD19" s="115"/>
      <c r="AE19" s="115"/>
      <c r="AF19" s="135">
        <f>S19*Z19</f>
        <v>0</v>
      </c>
      <c r="AG19" s="115"/>
      <c r="AH19" s="115"/>
      <c r="AI19" s="115"/>
      <c r="AJ19" s="115"/>
      <c r="AK19" s="136"/>
      <c r="AL19" s="12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7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4"/>
      <c r="AA21" s="14"/>
      <c r="AB21" s="14"/>
      <c r="AC21" s="14"/>
      <c r="AD21" s="14"/>
      <c r="AE21" s="14" t="s">
        <v>29</v>
      </c>
      <c r="AF21" s="137">
        <f>AF19</f>
        <v>0</v>
      </c>
      <c r="AG21" s="107"/>
      <c r="AH21" s="107"/>
      <c r="AI21" s="107"/>
      <c r="AJ21" s="107"/>
      <c r="AK21" s="107"/>
      <c r="AL21" s="9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ht="15.75" customHeight="1" x14ac:dyDescent="0.25">
      <c r="A23" s="138" t="str">
        <f>CONCATENATE("Всего наименований ",'Счет на оплату'!S19,", на сумму ",'Счет на оплату'!B40," KZT")</f>
        <v>Всего наименований 0, на сумму  KZT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ht="15.75" customHeight="1" x14ac:dyDescent="0.25">
      <c r="A24" s="121" t="str">
        <f>IF(AF19=0,"",CONCATENATE("Всего к оплате: ",A47," 00 тиын"))</f>
        <v/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9"/>
      <c r="AL24" s="9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5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ht="15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ht="15.75" customHeight="1" x14ac:dyDescent="0.25">
      <c r="A27" s="15" t="s">
        <v>30</v>
      </c>
      <c r="B27" s="9"/>
      <c r="C27" s="9"/>
      <c r="D27" s="9"/>
      <c r="E27" s="9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 t="s">
        <v>31</v>
      </c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51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ht="15.75" hidden="1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ht="15" hidden="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/>
      <c r="AI39" s="18"/>
      <c r="AJ39" s="18"/>
      <c r="AK39" s="19"/>
      <c r="AL39" s="19"/>
      <c r="AM39" s="20"/>
      <c r="AN39" s="20"/>
      <c r="AO39" s="20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1" ht="15.75" hidden="1" customHeight="1" x14ac:dyDescent="0.2">
      <c r="A40" s="22"/>
      <c r="B40" s="23" t="str">
        <f>TEXT(AF21,"# ###")</f>
        <v/>
      </c>
      <c r="C40" s="24"/>
      <c r="D40" s="24"/>
      <c r="E40" s="25"/>
      <c r="F40" s="24"/>
      <c r="G40" s="26"/>
      <c r="H40" s="27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8"/>
      <c r="V40" s="24"/>
      <c r="W40" s="23" t="str">
        <f>TEXT(AB37,"# ###")</f>
        <v/>
      </c>
      <c r="X40" s="24"/>
      <c r="Y40" s="24"/>
      <c r="Z40" s="25"/>
      <c r="AA40" s="24"/>
      <c r="AB40" s="26"/>
      <c r="AC40" s="27"/>
      <c r="AD40" s="24"/>
      <c r="AE40" s="24"/>
      <c r="AF40" s="24"/>
      <c r="AG40" s="24"/>
      <c r="AH40" s="29"/>
      <c r="AI40" s="30"/>
      <c r="AJ40" s="30"/>
      <c r="AK40" s="30"/>
      <c r="AL40" s="30"/>
      <c r="AM40" s="30"/>
      <c r="AN40" s="30"/>
      <c r="AO40" s="31"/>
      <c r="AP40" s="21"/>
      <c r="AQ40" s="21"/>
      <c r="AR40" s="21"/>
      <c r="AS40" s="21"/>
      <c r="AT40" s="21"/>
      <c r="AU40" s="21"/>
      <c r="AV40" s="21"/>
      <c r="AW40" s="21"/>
      <c r="AX40" s="21"/>
      <c r="AY40" s="21"/>
    </row>
    <row r="41" spans="1:51" ht="6" hidden="1" customHeight="1" x14ac:dyDescent="0.2">
      <c r="A41" s="32" t="s">
        <v>32</v>
      </c>
      <c r="B41" s="33" t="e">
        <f>SUBSTITUTE(B43,F51,F52,1)</f>
        <v>#VALUE!</v>
      </c>
      <c r="C41" s="34"/>
      <c r="D41" s="34"/>
      <c r="E41" s="35"/>
      <c r="F41" s="34"/>
      <c r="G41" s="34"/>
      <c r="H41" s="36"/>
      <c r="I41" s="34"/>
      <c r="J41" s="36"/>
      <c r="K41" s="36"/>
      <c r="L41" s="36"/>
      <c r="M41" s="37" t="s">
        <v>33</v>
      </c>
      <c r="N41" s="117">
        <f ca="1">TODAY()</f>
        <v>45678</v>
      </c>
      <c r="O41" s="118"/>
      <c r="P41" s="34">
        <f ca="1">DAY(N41)</f>
        <v>21</v>
      </c>
      <c r="Q41" s="38" t="str">
        <f ca="1">IF(Q42&gt;7,S41,S42)</f>
        <v>января</v>
      </c>
      <c r="R41" s="39">
        <f ca="1">YEAR(N41)</f>
        <v>2025</v>
      </c>
      <c r="S41" s="36" t="str">
        <f ca="1">IF(Q42=8,"августа",IF(Q42=9,"сентября",IF(Q42=10,"октября",IF(Q42=11,"ноября",IF(Q42=12,"декабря","не отсюда")))))</f>
        <v>не отсюда</v>
      </c>
      <c r="T41" s="34"/>
      <c r="U41" s="40"/>
      <c r="V41" s="41" t="s">
        <v>32</v>
      </c>
      <c r="W41" s="33" t="e">
        <f>SUBSTITUTE(W43,AA51,AA52,1)</f>
        <v>#VALUE!</v>
      </c>
      <c r="X41" s="34"/>
      <c r="Y41" s="34"/>
      <c r="Z41" s="35"/>
      <c r="AA41" s="34"/>
      <c r="AB41" s="34"/>
      <c r="AC41" s="36"/>
      <c r="AD41" s="34"/>
      <c r="AE41" s="36"/>
      <c r="AF41" s="36"/>
      <c r="AG41" s="36"/>
      <c r="AH41" s="42" t="s">
        <v>33</v>
      </c>
      <c r="AI41" s="124">
        <f ca="1">TODAY()</f>
        <v>45678</v>
      </c>
      <c r="AJ41" s="107"/>
      <c r="AK41" s="43">
        <f ca="1">DAY(AI41)</f>
        <v>21</v>
      </c>
      <c r="AL41" s="44" t="str">
        <f ca="1">IF(AL42&gt;7,AN41,AN42)</f>
        <v>января</v>
      </c>
      <c r="AM41" s="45">
        <f ca="1">YEAR(AI41)</f>
        <v>2025</v>
      </c>
      <c r="AN41" s="46" t="str">
        <f ca="1">IF(AL42=8,"августа",IF(AL42=9,"сентября",IF(AL42=10,"октября",IF(AL42=11,"ноября",IF(AL42=12,"декабря","не отсюда")))))</f>
        <v>не отсюда</v>
      </c>
      <c r="AO41" s="47"/>
      <c r="AP41" s="21"/>
      <c r="AQ41" s="21"/>
      <c r="AR41" s="21"/>
      <c r="AS41" s="21"/>
      <c r="AT41" s="21"/>
      <c r="AU41" s="21"/>
      <c r="AV41" s="21"/>
      <c r="AW41" s="21"/>
      <c r="AX41" s="21"/>
      <c r="AY41" s="21"/>
    </row>
    <row r="42" spans="1:51" ht="6" hidden="1" customHeight="1" x14ac:dyDescent="0.2">
      <c r="A42" s="32" t="s">
        <v>34</v>
      </c>
      <c r="B42" s="33" t="e">
        <f>SUBSTITUTE(B44,F51,F52,1)</f>
        <v>#VALUE!</v>
      </c>
      <c r="C42" s="34"/>
      <c r="D42" s="34"/>
      <c r="E42" s="34"/>
      <c r="F42" s="34"/>
      <c r="G42" s="34"/>
      <c r="H42" s="36"/>
      <c r="I42" s="36"/>
      <c r="J42" s="36"/>
      <c r="K42" s="119" t="str">
        <f ca="1">CONCATENATE(" «  ",P41,"  »  ",Q41,"  ",R41," г.")</f>
        <v xml:space="preserve"> «  21  »  января  2025 г.</v>
      </c>
      <c r="L42" s="120"/>
      <c r="M42" s="118"/>
      <c r="N42" s="48"/>
      <c r="O42" s="48"/>
      <c r="P42" s="36"/>
      <c r="Q42" s="38">
        <f ca="1">MONTH(N41)</f>
        <v>1</v>
      </c>
      <c r="R42" s="36"/>
      <c r="S42" s="36" t="str">
        <f ca="1">IF(Q42=1,"января",IF(Q42=2,"февраля",IF(Q42=3,"марта",IF(Q42=4,"апреля",IF(Q42=5,"мая",IF(Q42=6,"июня",IF(Q42=7,"июля","брать не отсюда")))))))</f>
        <v>января</v>
      </c>
      <c r="T42" s="34"/>
      <c r="U42" s="40"/>
      <c r="V42" s="41" t="s">
        <v>34</v>
      </c>
      <c r="W42" s="33" t="e">
        <f>SUBSTITUTE(W44,AA51,AA52,1)</f>
        <v>#VALUE!</v>
      </c>
      <c r="X42" s="34"/>
      <c r="Y42" s="34"/>
      <c r="Z42" s="34"/>
      <c r="AA42" s="34"/>
      <c r="AB42" s="34"/>
      <c r="AC42" s="36"/>
      <c r="AD42" s="36"/>
      <c r="AE42" s="36"/>
      <c r="AF42" s="119" t="str">
        <f ca="1">CONCATENATE(" «  ",AK41,"  »  ",AL41,"  ",AM41," г.")</f>
        <v xml:space="preserve"> «  21  »  января  2025 г.</v>
      </c>
      <c r="AG42" s="120"/>
      <c r="AH42" s="118"/>
      <c r="AI42" s="49"/>
      <c r="AJ42" s="49"/>
      <c r="AK42" s="46"/>
      <c r="AL42" s="44">
        <f ca="1">MONTH(AI41)</f>
        <v>1</v>
      </c>
      <c r="AM42" s="46"/>
      <c r="AN42" s="46" t="str">
        <f ca="1">IF(AL42=1,"января",IF(AL42=2,"февраля",IF(AL42=3,"марта",IF(AL42=4,"апреля",IF(AL42=5,"мая",IF(AL42=6,"июня",IF(AL42=7,"июля","брать не отсюда")))))))</f>
        <v>января</v>
      </c>
      <c r="AO42" s="47"/>
      <c r="AP42" s="21"/>
      <c r="AQ42" s="21"/>
      <c r="AR42" s="21"/>
      <c r="AS42" s="21"/>
      <c r="AT42" s="21"/>
      <c r="AU42" s="21"/>
      <c r="AV42" s="21"/>
      <c r="AW42" s="21"/>
      <c r="AX42" s="21"/>
      <c r="AY42" s="21"/>
    </row>
    <row r="43" spans="1:51" ht="6" hidden="1" customHeight="1" x14ac:dyDescent="0.2">
      <c r="A43" s="32" t="s">
        <v>35</v>
      </c>
      <c r="B43" s="33" t="e">
        <f>CONCATENATE(A50,A51,A52,A53,A54)</f>
        <v>#VALUE!</v>
      </c>
      <c r="C43" s="34"/>
      <c r="D43" s="34"/>
      <c r="E43" s="34"/>
      <c r="F43" s="34"/>
      <c r="G43" s="34"/>
      <c r="H43" s="37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40"/>
      <c r="V43" s="41" t="s">
        <v>35</v>
      </c>
      <c r="W43" s="33" t="e">
        <f>CONCATENATE(V50,V51,V52,V53,V54)</f>
        <v>#VALUE!</v>
      </c>
      <c r="X43" s="34"/>
      <c r="Y43" s="34"/>
      <c r="Z43" s="34"/>
      <c r="AA43" s="34"/>
      <c r="AB43" s="34"/>
      <c r="AC43" s="37"/>
      <c r="AD43" s="34"/>
      <c r="AE43" s="34"/>
      <c r="AF43" s="34"/>
      <c r="AG43" s="34"/>
      <c r="AH43" s="50"/>
      <c r="AI43" s="43"/>
      <c r="AJ43" s="43"/>
      <c r="AK43" s="43"/>
      <c r="AL43" s="43"/>
      <c r="AM43" s="43"/>
      <c r="AN43" s="43"/>
      <c r="AO43" s="47"/>
      <c r="AP43" s="21"/>
      <c r="AQ43" s="21"/>
      <c r="AR43" s="21"/>
      <c r="AS43" s="21"/>
      <c r="AT43" s="21"/>
      <c r="AU43" s="21"/>
      <c r="AV43" s="21"/>
      <c r="AW43" s="21"/>
      <c r="AX43" s="21"/>
      <c r="AY43" s="21"/>
    </row>
    <row r="44" spans="1:51" ht="6" hidden="1" customHeight="1" x14ac:dyDescent="0.2">
      <c r="A44" s="32" t="s">
        <v>36</v>
      </c>
      <c r="B44" s="33" t="e">
        <f>CONCATENATE(A50,A51,A52,A53,A54,B50,B51,C51)</f>
        <v>#VALUE!</v>
      </c>
      <c r="C44" s="34"/>
      <c r="D44" s="34"/>
      <c r="E44" s="34"/>
      <c r="F44" s="33"/>
      <c r="G44" s="33"/>
      <c r="H44" s="51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52"/>
      <c r="V44" s="41" t="s">
        <v>36</v>
      </c>
      <c r="W44" s="33" t="e">
        <f>CONCATENATE(V50,V51,V52,V53,V54,W50,W51,X51)</f>
        <v>#VALUE!</v>
      </c>
      <c r="X44" s="34"/>
      <c r="Y44" s="34"/>
      <c r="Z44" s="34"/>
      <c r="AA44" s="33"/>
      <c r="AB44" s="33"/>
      <c r="AC44" s="51"/>
      <c r="AD44" s="33"/>
      <c r="AE44" s="33"/>
      <c r="AF44" s="33"/>
      <c r="AG44" s="33"/>
      <c r="AH44" s="53"/>
      <c r="AI44" s="54"/>
      <c r="AJ44" s="54"/>
      <c r="AK44" s="54"/>
      <c r="AL44" s="54"/>
      <c r="AM44" s="54"/>
      <c r="AN44" s="54"/>
      <c r="AO44" s="55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ht="13.5" hidden="1" customHeight="1" x14ac:dyDescent="0.2">
      <c r="A45" s="56" t="b">
        <f>IF(AH38="тенге и доллары США",A46,IF(AH38="только тенге",A47,IF(AH38="только доллары США",A48)))</f>
        <v>0</v>
      </c>
      <c r="B45" s="33"/>
      <c r="C45" s="34"/>
      <c r="D45" s="34"/>
      <c r="E45" s="34"/>
      <c r="F45" s="33"/>
      <c r="G45" s="33"/>
      <c r="H45" s="51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1"/>
      <c r="W45" s="33"/>
      <c r="X45" s="34"/>
      <c r="Y45" s="34"/>
      <c r="Z45" s="34"/>
      <c r="AA45" s="33"/>
      <c r="AB45" s="33"/>
      <c r="AC45" s="51"/>
      <c r="AD45" s="33"/>
      <c r="AE45" s="33"/>
      <c r="AF45" s="33"/>
      <c r="AG45" s="33"/>
      <c r="AH45" s="53"/>
      <c r="AI45" s="54"/>
      <c r="AJ45" s="54"/>
      <c r="AK45" s="54"/>
      <c r="AL45" s="54"/>
      <c r="AM45" s="54"/>
      <c r="AN45" s="54"/>
      <c r="AO45" s="55"/>
      <c r="AP45" s="21"/>
      <c r="AQ45" s="21"/>
      <c r="AR45" s="21"/>
      <c r="AS45" s="21"/>
      <c r="AT45" s="21"/>
      <c r="AU45" s="21"/>
      <c r="AV45" s="21"/>
      <c r="AW45" s="21"/>
      <c r="AX45" s="21"/>
      <c r="AY45" s="21"/>
    </row>
    <row r="46" spans="1:51" ht="15.75" hidden="1" customHeight="1" x14ac:dyDescent="0.2">
      <c r="A46" s="122" t="e">
        <f>CONCATENATE(B40," ( ",B41," или ",W40," ( ",W41)</f>
        <v>#VALUE!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3"/>
      <c r="AP46" s="21"/>
      <c r="AQ46" s="21"/>
      <c r="AR46" s="21"/>
      <c r="AS46" s="21"/>
      <c r="AT46" s="21"/>
      <c r="AU46" s="21"/>
      <c r="AV46" s="21"/>
      <c r="AW46" s="21"/>
      <c r="AX46" s="21"/>
      <c r="AY46" s="21"/>
    </row>
    <row r="47" spans="1:51" ht="15.75" hidden="1" customHeight="1" x14ac:dyDescent="0.2">
      <c r="A47" s="122" t="e">
        <f>CONCATENATE(B40," ( ",B41,)</f>
        <v>#VALUE!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3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1:51" ht="15.75" hidden="1" customHeight="1" x14ac:dyDescent="0.2">
      <c r="A48" s="122" t="e">
        <f>CONCATENATE(W40," ( ",W41)</f>
        <v>#VALUE!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3"/>
      <c r="AP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ht="4.5" hidden="1" customHeight="1" x14ac:dyDescent="0.2">
      <c r="A49" s="57"/>
      <c r="B49" s="34"/>
      <c r="C49" s="34"/>
      <c r="D49" s="37"/>
      <c r="E49" s="34"/>
      <c r="F49" s="34"/>
      <c r="G49" s="34"/>
      <c r="H49" s="103" t="s">
        <v>37</v>
      </c>
      <c r="I49" s="104"/>
      <c r="J49" s="105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40"/>
      <c r="V49" s="34"/>
      <c r="W49" s="34"/>
      <c r="X49" s="34"/>
      <c r="Y49" s="37"/>
      <c r="Z49" s="34"/>
      <c r="AA49" s="34"/>
      <c r="AB49" s="34"/>
      <c r="AC49" s="103" t="s">
        <v>37</v>
      </c>
      <c r="AD49" s="104"/>
      <c r="AE49" s="105"/>
      <c r="AF49" s="34"/>
      <c r="AG49" s="34"/>
      <c r="AH49" s="50"/>
      <c r="AI49" s="43"/>
      <c r="AJ49" s="43"/>
      <c r="AK49" s="43"/>
      <c r="AL49" s="43"/>
      <c r="AM49" s="43"/>
      <c r="AN49" s="43"/>
      <c r="AO49" s="47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1:51" ht="4.5" hidden="1" customHeight="1" x14ac:dyDescent="0.2">
      <c r="A50" s="58" t="e">
        <f>CONCATENATE(IF(B57=0,"",E57),IF(B58=0,"",IF(C59&lt;20,IF(C59&lt;16,IF(C59&lt;10,E58,D59),F59),E58)),IF(B59=0,"",IF(NOT(B58=1),E59,"")),F60)</f>
        <v>#VALUE!</v>
      </c>
      <c r="B50" s="34" t="s">
        <v>38</v>
      </c>
      <c r="C50" s="34"/>
      <c r="D50" s="37"/>
      <c r="E50" s="34"/>
      <c r="F50" s="59" t="e">
        <f>CODE(B44)</f>
        <v>#VALUE!</v>
      </c>
      <c r="G50" s="41"/>
      <c r="H50" s="106"/>
      <c r="I50" s="107"/>
      <c r="J50" s="108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40"/>
      <c r="V50" s="60" t="e">
        <f>CONCATENATE(IF(W57=0,"",Z57),IF(W58=0,"",IF(X59&lt;20,IF(X59&lt;16,IF(X59&lt;10,Z58,Y59),AA59),Z58)),IF(W59=0,"",IF(NOT(W58=1),Z59,"")),AA60)</f>
        <v>#VALUE!</v>
      </c>
      <c r="W50" s="34" t="s">
        <v>38</v>
      </c>
      <c r="X50" s="34"/>
      <c r="Y50" s="37"/>
      <c r="Z50" s="34"/>
      <c r="AA50" s="59" t="e">
        <f>CODE(W44)</f>
        <v>#VALUE!</v>
      </c>
      <c r="AB50" s="41"/>
      <c r="AC50" s="106"/>
      <c r="AD50" s="107"/>
      <c r="AE50" s="108"/>
      <c r="AF50" s="34"/>
      <c r="AG50" s="34"/>
      <c r="AH50" s="50"/>
      <c r="AI50" s="43"/>
      <c r="AJ50" s="43"/>
      <c r="AK50" s="43"/>
      <c r="AL50" s="43"/>
      <c r="AM50" s="43"/>
      <c r="AN50" s="43"/>
      <c r="AO50" s="47"/>
      <c r="AP50" s="21"/>
      <c r="AQ50" s="21"/>
      <c r="AR50" s="21"/>
      <c r="AS50" s="21"/>
      <c r="AT50" s="21"/>
      <c r="AU50" s="21"/>
      <c r="AV50" s="21"/>
      <c r="AW50" s="21"/>
      <c r="AX50" s="21"/>
      <c r="AY50" s="21"/>
    </row>
    <row r="51" spans="1:51" ht="4.5" hidden="1" customHeight="1" x14ac:dyDescent="0.2">
      <c r="A51" s="61" t="e">
        <f>CONCATENATE(IF(B61=0,"",E61),IF(B62=0,"",IF(C63&lt;20,IF(C63&lt;16,IF(C63&lt;10,E62,D63),F63),E62)),IF(B63=0,"",IF(NOT(B62=1),E63,"")),F64)</f>
        <v>#VALUE!</v>
      </c>
      <c r="B51" s="62">
        <v>0</v>
      </c>
      <c r="C51" s="34" t="s">
        <v>39</v>
      </c>
      <c r="D51" s="63"/>
      <c r="E51" s="34"/>
      <c r="F51" s="59" t="e">
        <f>CHAR(F50)</f>
        <v>#VALUE!</v>
      </c>
      <c r="G51" s="41"/>
      <c r="H51" s="106"/>
      <c r="I51" s="107"/>
      <c r="J51" s="108"/>
      <c r="K51" s="34"/>
      <c r="L51" s="34"/>
      <c r="M51" s="34"/>
      <c r="N51" s="34"/>
      <c r="O51" s="34"/>
      <c r="P51" s="34"/>
      <c r="Q51" s="64"/>
      <c r="R51" s="34"/>
      <c r="S51" s="34"/>
      <c r="T51" s="34"/>
      <c r="U51" s="40"/>
      <c r="V51" s="65" t="e">
        <f>CONCATENATE(IF(W61=0,"",Z61),IF(W62=0,"",IF(X63&lt;20,IF(X63&lt;16,IF(X63&lt;10,Z62,Y63),AA63),Z62)),IF(W63=0,"",IF(NOT(W62=1),Z63,"")),AA64)</f>
        <v>#VALUE!</v>
      </c>
      <c r="W51" s="62">
        <v>0</v>
      </c>
      <c r="X51" s="34" t="s">
        <v>39</v>
      </c>
      <c r="Y51" s="63"/>
      <c r="Z51" s="34"/>
      <c r="AA51" s="59" t="e">
        <f>CHAR(AA50)</f>
        <v>#VALUE!</v>
      </c>
      <c r="AB51" s="41"/>
      <c r="AC51" s="106"/>
      <c r="AD51" s="107"/>
      <c r="AE51" s="108"/>
      <c r="AF51" s="34"/>
      <c r="AG51" s="34"/>
      <c r="AH51" s="50"/>
      <c r="AI51" s="43"/>
      <c r="AJ51" s="43"/>
      <c r="AK51" s="43"/>
      <c r="AL51" s="66"/>
      <c r="AM51" s="43"/>
      <c r="AN51" s="43"/>
      <c r="AO51" s="47"/>
      <c r="AP51" s="21"/>
      <c r="AQ51" s="21"/>
      <c r="AR51" s="21"/>
      <c r="AS51" s="21"/>
      <c r="AT51" s="21"/>
      <c r="AU51" s="21"/>
      <c r="AV51" s="21"/>
      <c r="AW51" s="21"/>
      <c r="AX51" s="21"/>
      <c r="AY51" s="21"/>
    </row>
    <row r="52" spans="1:51" ht="4.5" hidden="1" customHeight="1" x14ac:dyDescent="0.2">
      <c r="A52" s="61" t="e">
        <f>CONCATENATE(IF(B65=0,"",E65),IF(B66=0,"",IF(C67&lt;20,IF(C67&lt;16,IF(C67&lt;10,E66,D67),F67),E66)),IF(B67=0,"",IF(NOT(B66=1),E67,"")),F68)</f>
        <v>#VALUE!</v>
      </c>
      <c r="B52" s="65"/>
      <c r="C52" s="65"/>
      <c r="D52" s="67"/>
      <c r="E52" s="68"/>
      <c r="F52" s="59" t="e">
        <f>PROPER(F51)</f>
        <v>#VALUE!</v>
      </c>
      <c r="G52" s="41"/>
      <c r="H52" s="106"/>
      <c r="I52" s="107"/>
      <c r="J52" s="108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9"/>
      <c r="V52" s="65" t="e">
        <f>CONCATENATE(IF(W65=0,"",Z65),IF(W66=0,"",IF(X67&lt;20,IF(X67&lt;16,IF(X67&lt;10,Z66,Y67),AA67),Z66)),IF(W67=0,"",IF(NOT(W66=1),Z67,"")),AA68)</f>
        <v>#VALUE!</v>
      </c>
      <c r="W52" s="65"/>
      <c r="X52" s="65"/>
      <c r="Y52" s="67"/>
      <c r="Z52" s="68"/>
      <c r="AA52" s="59" t="e">
        <f>PROPER(AA51)</f>
        <v>#VALUE!</v>
      </c>
      <c r="AB52" s="41"/>
      <c r="AC52" s="106"/>
      <c r="AD52" s="107"/>
      <c r="AE52" s="108"/>
      <c r="AF52" s="65"/>
      <c r="AG52" s="65"/>
      <c r="AH52" s="53"/>
      <c r="AI52" s="43"/>
      <c r="AJ52" s="70"/>
      <c r="AK52" s="70"/>
      <c r="AL52" s="70"/>
      <c r="AM52" s="70"/>
      <c r="AN52" s="70"/>
      <c r="AO52" s="71"/>
      <c r="AP52" s="21"/>
      <c r="AQ52" s="21"/>
      <c r="AR52" s="21"/>
      <c r="AS52" s="21"/>
      <c r="AT52" s="21"/>
      <c r="AU52" s="21"/>
      <c r="AV52" s="21"/>
      <c r="AW52" s="21"/>
      <c r="AX52" s="21"/>
      <c r="AY52" s="21"/>
    </row>
    <row r="53" spans="1:51" ht="4.5" hidden="1" customHeight="1" x14ac:dyDescent="0.2">
      <c r="A53" s="61" t="e">
        <f>CONCATENATE(IF(B69=0,"",E69),IF(B70=0,"",IF(C71&lt;20,IF(C71&lt;16,IF(C71&lt;10,E70,D71),F71),E70)),IF(B71=0,"",IF(NOT(B70=1),E71,"")),F72)</f>
        <v>#VALUE!</v>
      </c>
      <c r="B53" s="65"/>
      <c r="C53" s="65"/>
      <c r="D53" s="67"/>
      <c r="E53" s="68"/>
      <c r="F53" s="65"/>
      <c r="G53" s="65"/>
      <c r="H53" s="109"/>
      <c r="I53" s="110"/>
      <c r="J53" s="111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9"/>
      <c r="V53" s="65" t="e">
        <f>CONCATENATE(IF(W69=0,"",Z69),IF(W70=0,"",IF(X71&lt;20,IF(X71&lt;16,IF(X71&lt;10,Z70,Y71),AA71),Z70)),IF(W71=0,"",IF(NOT(W70=1),Z71,"")),AA72)</f>
        <v>#VALUE!</v>
      </c>
      <c r="W53" s="65"/>
      <c r="X53" s="65"/>
      <c r="Y53" s="67"/>
      <c r="Z53" s="68"/>
      <c r="AA53" s="65"/>
      <c r="AB53" s="65"/>
      <c r="AC53" s="109"/>
      <c r="AD53" s="110"/>
      <c r="AE53" s="111"/>
      <c r="AF53" s="65"/>
      <c r="AG53" s="65"/>
      <c r="AH53" s="53"/>
      <c r="AI53" s="70"/>
      <c r="AJ53" s="70"/>
      <c r="AK53" s="70"/>
      <c r="AL53" s="70"/>
      <c r="AM53" s="70"/>
      <c r="AN53" s="70"/>
      <c r="AO53" s="7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51" ht="4.5" hidden="1" customHeight="1" x14ac:dyDescent="0.2">
      <c r="A54" s="72"/>
      <c r="B54" s="65"/>
      <c r="C54" s="65"/>
      <c r="D54" s="67"/>
      <c r="E54" s="68"/>
      <c r="F54" s="65"/>
      <c r="G54" s="65"/>
      <c r="H54" s="65"/>
      <c r="I54" s="65"/>
      <c r="J54" s="65"/>
      <c r="K54" s="65"/>
      <c r="L54" s="65"/>
      <c r="M54" s="73">
        <f ca="1">TODAY()</f>
        <v>45678</v>
      </c>
      <c r="N54" s="65"/>
      <c r="O54" s="65"/>
      <c r="P54" s="65"/>
      <c r="Q54" s="65"/>
      <c r="R54" s="65"/>
      <c r="S54" s="65"/>
      <c r="T54" s="65"/>
      <c r="U54" s="69"/>
      <c r="V54" s="74"/>
      <c r="W54" s="65"/>
      <c r="X54" s="65"/>
      <c r="Y54" s="67"/>
      <c r="Z54" s="68"/>
      <c r="AA54" s="65"/>
      <c r="AB54" s="65"/>
      <c r="AC54" s="65"/>
      <c r="AD54" s="65"/>
      <c r="AE54" s="65"/>
      <c r="AF54" s="65"/>
      <c r="AG54" s="65"/>
      <c r="AH54" s="75">
        <f ca="1">TODAY()</f>
        <v>45678</v>
      </c>
      <c r="AI54" s="70"/>
      <c r="AJ54" s="70"/>
      <c r="AK54" s="70"/>
      <c r="AL54" s="70"/>
      <c r="AM54" s="70"/>
      <c r="AN54" s="70"/>
      <c r="AO54" s="71"/>
      <c r="AP54" s="21"/>
      <c r="AQ54" s="21"/>
      <c r="AR54" s="21"/>
      <c r="AS54" s="21"/>
      <c r="AT54" s="21"/>
      <c r="AU54" s="21"/>
      <c r="AV54" s="21"/>
      <c r="AW54" s="21"/>
      <c r="AX54" s="21"/>
      <c r="AY54" s="21"/>
    </row>
    <row r="55" spans="1:51" ht="4.5" hidden="1" customHeight="1" x14ac:dyDescent="0.2">
      <c r="A55" s="72"/>
      <c r="B55" s="65"/>
      <c r="C55" s="65"/>
      <c r="D55" s="76"/>
      <c r="E55" s="77" t="e">
        <f>TRUNC(B40)</f>
        <v>#VALUE!</v>
      </c>
      <c r="F55" s="76" t="s">
        <v>40</v>
      </c>
      <c r="G55" s="65"/>
      <c r="H55" s="67"/>
      <c r="I55" s="65"/>
      <c r="J55" s="65"/>
      <c r="K55" s="65"/>
      <c r="L55" s="65"/>
      <c r="M55" s="78"/>
      <c r="N55" s="65"/>
      <c r="O55" s="65"/>
      <c r="P55" s="65"/>
      <c r="Q55" s="65"/>
      <c r="R55" s="65"/>
      <c r="S55" s="65"/>
      <c r="T55" s="65"/>
      <c r="U55" s="69"/>
      <c r="V55" s="74"/>
      <c r="W55" s="65"/>
      <c r="X55" s="65"/>
      <c r="Y55" s="76"/>
      <c r="Z55" s="77" t="e">
        <f>TRUNC(W40)</f>
        <v>#VALUE!</v>
      </c>
      <c r="AA55" s="76" t="s">
        <v>40</v>
      </c>
      <c r="AB55" s="65"/>
      <c r="AC55" s="67"/>
      <c r="AD55" s="65"/>
      <c r="AE55" s="65"/>
      <c r="AF55" s="65"/>
      <c r="AG55" s="65"/>
      <c r="AH55" s="79"/>
      <c r="AI55" s="70"/>
      <c r="AJ55" s="70"/>
      <c r="AK55" s="70"/>
      <c r="AL55" s="70"/>
      <c r="AM55" s="70"/>
      <c r="AN55" s="70"/>
      <c r="AO55" s="71"/>
      <c r="AP55" s="21"/>
      <c r="AQ55" s="21"/>
      <c r="AR55" s="21"/>
      <c r="AS55" s="21"/>
      <c r="AT55" s="21"/>
      <c r="AU55" s="21"/>
      <c r="AV55" s="21"/>
      <c r="AW55" s="21"/>
      <c r="AX55" s="21"/>
      <c r="AY55" s="21"/>
    </row>
    <row r="56" spans="1:51" ht="4.5" hidden="1" customHeight="1" x14ac:dyDescent="0.2">
      <c r="A56" s="80" t="e">
        <f t="shared" ref="A56:A58" si="0">TRUNC(A57/10)</f>
        <v>#VALUE!</v>
      </c>
      <c r="B56" s="67"/>
      <c r="C56" s="76"/>
      <c r="D56" s="65"/>
      <c r="E56" s="65"/>
      <c r="F56" s="65"/>
      <c r="G56" s="65"/>
      <c r="H56" s="67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9"/>
      <c r="V56" s="81" t="e">
        <f t="shared" ref="V56:V58" si="1">TRUNC(V57/10)</f>
        <v>#VALUE!</v>
      </c>
      <c r="W56" s="67"/>
      <c r="X56" s="76"/>
      <c r="Y56" s="65"/>
      <c r="Z56" s="65"/>
      <c r="AA56" s="65"/>
      <c r="AB56" s="65"/>
      <c r="AC56" s="67"/>
      <c r="AD56" s="65"/>
      <c r="AE56" s="65"/>
      <c r="AF56" s="65"/>
      <c r="AG56" s="65"/>
      <c r="AH56" s="53"/>
      <c r="AI56" s="70"/>
      <c r="AJ56" s="70"/>
      <c r="AK56" s="70"/>
      <c r="AL56" s="70"/>
      <c r="AM56" s="70"/>
      <c r="AN56" s="70"/>
      <c r="AO56" s="71"/>
      <c r="AP56" s="21"/>
      <c r="AQ56" s="21"/>
      <c r="AR56" s="21"/>
      <c r="AS56" s="21"/>
      <c r="AT56" s="21"/>
      <c r="AU56" s="21"/>
      <c r="AV56" s="21"/>
      <c r="AW56" s="21"/>
      <c r="AX56" s="21"/>
      <c r="AY56" s="21"/>
    </row>
    <row r="57" spans="1:51" ht="4.5" hidden="1" customHeight="1" x14ac:dyDescent="0.2">
      <c r="A57" s="80" t="e">
        <f t="shared" si="0"/>
        <v>#VALUE!</v>
      </c>
      <c r="B57" s="67" t="e">
        <f t="shared" ref="B57:B59" si="2">TRUNC(RIGHT(A57))</f>
        <v>#VALUE!</v>
      </c>
      <c r="C57" s="76" t="e">
        <f>B57</f>
        <v>#VALUE!</v>
      </c>
      <c r="D57" s="65"/>
      <c r="E57" s="76" t="e">
        <f>IF(B57=1,E86,IF(B57=2,G77,IF(B57=3,G78,IF(B57=4,G79,IF(B57=5,G80,IF(B57=6,G81,IF(B57=7,G82,IF(B57=8,G83,G84))))))))</f>
        <v>#VALUE!</v>
      </c>
      <c r="F57" s="65"/>
      <c r="G57" s="65"/>
      <c r="H57" s="67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9"/>
      <c r="V57" s="81" t="e">
        <f t="shared" si="1"/>
        <v>#VALUE!</v>
      </c>
      <c r="W57" s="67" t="e">
        <f t="shared" ref="W57:W59" si="3">TRUNC(RIGHT(V57))</f>
        <v>#VALUE!</v>
      </c>
      <c r="X57" s="76" t="e">
        <f>W57</f>
        <v>#VALUE!</v>
      </c>
      <c r="Y57" s="65"/>
      <c r="Z57" s="76" t="e">
        <f>IF(W57=1,Z86,IF(W57=2,AB77,IF(W57=3,AB78,IF(W57=4,AB79,IF(W57=5,AB80,IF(W57=6,AB81,IF(W57=7,AB82,IF(W57=8,AB83,AB84))))))))</f>
        <v>#VALUE!</v>
      </c>
      <c r="AA57" s="65"/>
      <c r="AB57" s="65"/>
      <c r="AC57" s="67"/>
      <c r="AD57" s="65"/>
      <c r="AE57" s="65"/>
      <c r="AF57" s="65"/>
      <c r="AG57" s="65"/>
      <c r="AH57" s="53"/>
      <c r="AI57" s="70"/>
      <c r="AJ57" s="70"/>
      <c r="AK57" s="70"/>
      <c r="AL57" s="70"/>
      <c r="AM57" s="70"/>
      <c r="AN57" s="70"/>
      <c r="AO57" s="71"/>
      <c r="AP57" s="21"/>
      <c r="AQ57" s="21"/>
      <c r="AR57" s="21"/>
      <c r="AS57" s="21"/>
      <c r="AT57" s="21"/>
      <c r="AU57" s="21"/>
      <c r="AV57" s="21"/>
      <c r="AW57" s="21"/>
      <c r="AX57" s="21"/>
      <c r="AY57" s="21"/>
    </row>
    <row r="58" spans="1:51" ht="4.5" hidden="1" customHeight="1" x14ac:dyDescent="0.2">
      <c r="A58" s="80" t="e">
        <f t="shared" si="0"/>
        <v>#VALUE!</v>
      </c>
      <c r="B58" s="67" t="e">
        <f t="shared" si="2"/>
        <v>#VALUE!</v>
      </c>
      <c r="C58" s="76" t="e">
        <f>IF(B58=1,"",B58)</f>
        <v>#VALUE!</v>
      </c>
      <c r="D58" s="65"/>
      <c r="E58" s="82" t="e">
        <f>IF(OR(C58=0,B58=1),"",IF(B58=2,E77,IF(B58=3,E78,IF(B58=4,E79,IF(B58=5,E80,IF(B58=6,E81,IF(B58=7,E82,IF(B58=8,E83,E84))))))))</f>
        <v>#VALUE!</v>
      </c>
      <c r="F58" s="65"/>
      <c r="G58" s="65"/>
      <c r="H58" s="67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9"/>
      <c r="V58" s="81" t="e">
        <f t="shared" si="1"/>
        <v>#VALUE!</v>
      </c>
      <c r="W58" s="67" t="e">
        <f t="shared" si="3"/>
        <v>#VALUE!</v>
      </c>
      <c r="X58" s="76" t="e">
        <f>IF(W58=1,"",W58)</f>
        <v>#VALUE!</v>
      </c>
      <c r="Y58" s="65"/>
      <c r="Z58" s="82" t="e">
        <f>IF(OR(X58=0,W58=1),"",IF(W58=2,Z77,IF(W58=3,Z78,IF(W58=4,Z79,IF(W58=5,Z80,IF(W58=6,Z81,IF(W58=7,Z82,IF(W58=8,Z83,Z84))))))))</f>
        <v>#VALUE!</v>
      </c>
      <c r="AA58" s="65"/>
      <c r="AB58" s="65"/>
      <c r="AC58" s="67"/>
      <c r="AD58" s="65"/>
      <c r="AE58" s="65"/>
      <c r="AF58" s="65"/>
      <c r="AG58" s="65"/>
      <c r="AH58" s="53"/>
      <c r="AI58" s="70"/>
      <c r="AJ58" s="70"/>
      <c r="AK58" s="70"/>
      <c r="AL58" s="70"/>
      <c r="AM58" s="70"/>
      <c r="AN58" s="70"/>
      <c r="AO58" s="71"/>
      <c r="AP58" s="21"/>
      <c r="AQ58" s="21"/>
      <c r="AR58" s="21"/>
      <c r="AS58" s="21"/>
      <c r="AT58" s="21"/>
      <c r="AU58" s="21"/>
      <c r="AV58" s="21"/>
      <c r="AW58" s="21"/>
      <c r="AX58" s="21"/>
      <c r="AY58" s="21"/>
    </row>
    <row r="59" spans="1:51" ht="4.5" hidden="1" customHeight="1" x14ac:dyDescent="0.2">
      <c r="A59" s="80" t="e">
        <f>TRUNC(A61/10)</f>
        <v>#VALUE!</v>
      </c>
      <c r="B59" s="67" t="e">
        <f t="shared" si="2"/>
        <v>#VALUE!</v>
      </c>
      <c r="C59" s="76" t="e">
        <f>IF(B58=1,B59+10,IF(B59=0,0,B59))</f>
        <v>#VALUE!</v>
      </c>
      <c r="D59" s="65" t="e">
        <f>IF(AND(C59&gt;9,C59&lt;16),IF(C59=10,D76,IF(C59=11,D77,IF(C59=12,D78,IF(C59=13,D79,IF(C59=14,D80,IF(C59=15,D81,)))))),"")</f>
        <v>#VALUE!</v>
      </c>
      <c r="E59" s="82" t="e">
        <f>IF(B59=1,A76,IF(B59=2,A77,IF(B59=3,A78,IF(B59=4,A79,IF(B59=5,A80,IF(B59=6,A81,IF(B59=7,A82,IF(B59=8,A83,A84))))))))</f>
        <v>#VALUE!</v>
      </c>
      <c r="F59" s="65" t="e">
        <f>IF(AND(C59&gt;15,C59&lt;20),IF(C59=16,D82,IF(C59=17,D83,IF(C59=18,D84,IF(C59=19,D86,)))),"")</f>
        <v>#VALUE!</v>
      </c>
      <c r="G59" s="65"/>
      <c r="H59" s="67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9"/>
      <c r="V59" s="81" t="e">
        <f>TRUNC(V61/10)</f>
        <v>#VALUE!</v>
      </c>
      <c r="W59" s="67" t="e">
        <f t="shared" si="3"/>
        <v>#VALUE!</v>
      </c>
      <c r="X59" s="76" t="e">
        <f>IF(W58=1,W59+10,IF(W59=0,0,W59))</f>
        <v>#VALUE!</v>
      </c>
      <c r="Y59" s="65" t="e">
        <f>IF(AND(X59&gt;9,X59&lt;16),IF(X59=10,Y76,IF(X59=11,Y77,IF(X59=12,Y78,IF(X59=13,Y79,IF(X59=14,Y80,IF(X59=15,Y81,)))))),"")</f>
        <v>#VALUE!</v>
      </c>
      <c r="Z59" s="82" t="e">
        <f>IF(W59=1,V76,IF(W59=2,V77,IF(W59=3,V78,IF(W59=4,V79,IF(W59=5,V80,IF(W59=6,V81,IF(W59=7,V82,IF(W59=8,V83,V84))))))))</f>
        <v>#VALUE!</v>
      </c>
      <c r="AA59" s="65" t="e">
        <f>IF(AND(X59&gt;15,X59&lt;20),IF(X59=16,Y82,IF(X59=17,Y83,IF(X59=18,Y84,IF(X59=19,Y86,)))),"")</f>
        <v>#VALUE!</v>
      </c>
      <c r="AB59" s="65"/>
      <c r="AC59" s="67"/>
      <c r="AD59" s="65"/>
      <c r="AE59" s="65"/>
      <c r="AF59" s="65"/>
      <c r="AG59" s="65"/>
      <c r="AH59" s="53"/>
      <c r="AI59" s="70"/>
      <c r="AJ59" s="70"/>
      <c r="AK59" s="70"/>
      <c r="AL59" s="70"/>
      <c r="AM59" s="70"/>
      <c r="AN59" s="70"/>
      <c r="AO59" s="71"/>
      <c r="AP59" s="21"/>
      <c r="AQ59" s="21"/>
      <c r="AR59" s="21"/>
      <c r="AS59" s="21"/>
      <c r="AT59" s="21"/>
      <c r="AU59" s="21"/>
      <c r="AV59" s="21"/>
      <c r="AW59" s="21"/>
      <c r="AX59" s="21"/>
      <c r="AY59" s="21"/>
    </row>
    <row r="60" spans="1:51" ht="4.5" hidden="1" customHeight="1" x14ac:dyDescent="0.2">
      <c r="A60" s="80"/>
      <c r="B60" s="67"/>
      <c r="C60" s="65"/>
      <c r="D60" s="67"/>
      <c r="E60" s="65" t="e">
        <f>B59+B58*10+B57*100</f>
        <v>#VALUE!</v>
      </c>
      <c r="F60" s="65" t="e">
        <f>IF(E60=0,"",IF(B58=1,"миллиардов ",IF(B59=1,"милиард ",IF(OR(B59=2,B59=3,B59=4),"миллиарда ","милиардов "))))</f>
        <v>#VALUE!</v>
      </c>
      <c r="G60" s="65"/>
      <c r="H60" s="67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9"/>
      <c r="V60" s="81"/>
      <c r="W60" s="67"/>
      <c r="X60" s="65"/>
      <c r="Y60" s="67"/>
      <c r="Z60" s="65" t="e">
        <f>W59+W58*10+W57*100</f>
        <v>#VALUE!</v>
      </c>
      <c r="AA60" s="65" t="e">
        <f>IF(Z60=0,"",IF(W58=1,"миллиардов ",IF(W59=1,"милиард ",IF(OR(W59=2,W59=3,W59=4),"миллиарда ","милиардов "))))</f>
        <v>#VALUE!</v>
      </c>
      <c r="AB60" s="65"/>
      <c r="AC60" s="67"/>
      <c r="AD60" s="65"/>
      <c r="AE60" s="65"/>
      <c r="AF60" s="65"/>
      <c r="AG60" s="65"/>
      <c r="AH60" s="53"/>
      <c r="AI60" s="70"/>
      <c r="AJ60" s="70"/>
      <c r="AK60" s="70"/>
      <c r="AL60" s="70"/>
      <c r="AM60" s="70"/>
      <c r="AN60" s="70"/>
      <c r="AO60" s="71"/>
      <c r="AP60" s="21"/>
      <c r="AQ60" s="21"/>
      <c r="AR60" s="21"/>
      <c r="AS60" s="21"/>
      <c r="AT60" s="21"/>
      <c r="AU60" s="21"/>
      <c r="AV60" s="21"/>
      <c r="AW60" s="21"/>
      <c r="AX60" s="21"/>
      <c r="AY60" s="21"/>
    </row>
    <row r="61" spans="1:51" ht="4.5" hidden="1" customHeight="1" x14ac:dyDescent="0.2">
      <c r="A61" s="80" t="e">
        <f t="shared" ref="A61:A62" si="4">TRUNC(A62/10)</f>
        <v>#VALUE!</v>
      </c>
      <c r="B61" s="67" t="e">
        <f t="shared" ref="B61:B63" si="5">TRUNC(RIGHT(A61))</f>
        <v>#VALUE!</v>
      </c>
      <c r="C61" s="76" t="e">
        <f>B61</f>
        <v>#VALUE!</v>
      </c>
      <c r="D61" s="65"/>
      <c r="E61" s="76" t="e">
        <f>IF(B61=1,E86,IF(B61=2,G77,IF(B61=3,G78,IF(B61=4,G79,IF(B61=5,G80,IF(B61=6,G81,IF(B61=7,G82,IF(B61=8,G83,G84))))))))</f>
        <v>#VALUE!</v>
      </c>
      <c r="F61" s="65"/>
      <c r="G61" s="65"/>
      <c r="H61" s="67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9"/>
      <c r="V61" s="81" t="e">
        <f t="shared" ref="V61:V62" si="6">TRUNC(V62/10)</f>
        <v>#VALUE!</v>
      </c>
      <c r="W61" s="67" t="e">
        <f t="shared" ref="W61:W63" si="7">TRUNC(RIGHT(V61))</f>
        <v>#VALUE!</v>
      </c>
      <c r="X61" s="76" t="e">
        <f>W61</f>
        <v>#VALUE!</v>
      </c>
      <c r="Y61" s="65"/>
      <c r="Z61" s="76" t="e">
        <f>IF(W61=1,Z86,IF(W61=2,AB77,IF(W61=3,AB78,IF(W61=4,AB79,IF(W61=5,AB80,IF(W61=6,AB81,IF(W61=7,AB82,IF(W61=8,AB83,AB84))))))))</f>
        <v>#VALUE!</v>
      </c>
      <c r="AA61" s="65"/>
      <c r="AB61" s="65"/>
      <c r="AC61" s="67"/>
      <c r="AD61" s="65"/>
      <c r="AE61" s="65"/>
      <c r="AF61" s="65"/>
      <c r="AG61" s="65"/>
      <c r="AH61" s="53"/>
      <c r="AI61" s="70"/>
      <c r="AJ61" s="70"/>
      <c r="AK61" s="70"/>
      <c r="AL61" s="70"/>
      <c r="AM61" s="70"/>
      <c r="AN61" s="70"/>
      <c r="AO61" s="71"/>
      <c r="AP61" s="21"/>
      <c r="AQ61" s="21"/>
      <c r="AR61" s="21"/>
      <c r="AS61" s="21"/>
      <c r="AT61" s="21"/>
      <c r="AU61" s="21"/>
      <c r="AV61" s="21"/>
      <c r="AW61" s="21"/>
      <c r="AX61" s="21"/>
      <c r="AY61" s="21"/>
    </row>
    <row r="62" spans="1:51" ht="4.5" hidden="1" customHeight="1" x14ac:dyDescent="0.2">
      <c r="A62" s="80" t="e">
        <f t="shared" si="4"/>
        <v>#VALUE!</v>
      </c>
      <c r="B62" s="67" t="e">
        <f t="shared" si="5"/>
        <v>#VALUE!</v>
      </c>
      <c r="C62" s="76" t="e">
        <f>IF(B62=1,"",B62)</f>
        <v>#VALUE!</v>
      </c>
      <c r="D62" s="65"/>
      <c r="E62" s="82" t="e">
        <f>IF(OR(C62=0,B62=1),"",IF(B62=2,E77,IF(B62=3,E78,IF(B62=4,E79,IF(B62=5,E80,IF(B62=6,E81,IF(B62=7,E82,IF(B62=8,E83,E84))))))))</f>
        <v>#VALUE!</v>
      </c>
      <c r="F62" s="65"/>
      <c r="G62" s="34"/>
      <c r="H62" s="37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40"/>
      <c r="V62" s="81" t="e">
        <f t="shared" si="6"/>
        <v>#VALUE!</v>
      </c>
      <c r="W62" s="67" t="e">
        <f t="shared" si="7"/>
        <v>#VALUE!</v>
      </c>
      <c r="X62" s="76" t="e">
        <f>IF(W62=1,"",W62)</f>
        <v>#VALUE!</v>
      </c>
      <c r="Y62" s="65"/>
      <c r="Z62" s="82" t="e">
        <f>IF(OR(X62=0,W62=1),"",IF(W62=2,Z77,IF(W62=3,Z78,IF(W62=4,Z79,IF(W62=5,Z80,IF(W62=6,Z81,IF(W62=7,Z82,IF(W62=8,Z83,Z84))))))))</f>
        <v>#VALUE!</v>
      </c>
      <c r="AA62" s="65"/>
      <c r="AB62" s="34"/>
      <c r="AC62" s="37"/>
      <c r="AD62" s="34"/>
      <c r="AE62" s="34"/>
      <c r="AF62" s="34"/>
      <c r="AG62" s="34"/>
      <c r="AH62" s="50"/>
      <c r="AI62" s="43"/>
      <c r="AJ62" s="43"/>
      <c r="AK62" s="43"/>
      <c r="AL62" s="43"/>
      <c r="AM62" s="43"/>
      <c r="AN62" s="43"/>
      <c r="AO62" s="47"/>
      <c r="AP62" s="21"/>
      <c r="AQ62" s="21"/>
      <c r="AR62" s="21"/>
      <c r="AS62" s="21"/>
      <c r="AT62" s="21"/>
      <c r="AU62" s="21"/>
      <c r="AV62" s="21"/>
      <c r="AW62" s="21"/>
      <c r="AX62" s="21"/>
      <c r="AY62" s="21"/>
    </row>
    <row r="63" spans="1:51" ht="4.5" hidden="1" customHeight="1" x14ac:dyDescent="0.2">
      <c r="A63" s="80" t="e">
        <f>TRUNC(A65/10)</f>
        <v>#VALUE!</v>
      </c>
      <c r="B63" s="67" t="e">
        <f t="shared" si="5"/>
        <v>#VALUE!</v>
      </c>
      <c r="C63" s="76" t="e">
        <f>IF(B62=1,B63+10,IF(B63=0,0,B63))</f>
        <v>#VALUE!</v>
      </c>
      <c r="D63" s="65" t="e">
        <f>IF(AND(C63&gt;9,C63&lt;16),IF(C63=10,D76,IF(C63=11,D77,IF(C63=12,D78,IF(C63=13,D79,IF(C63=14,D80,IF(C63=15,D81,)))))),"")</f>
        <v>#VALUE!</v>
      </c>
      <c r="E63" s="82" t="e">
        <f>IF(B63=1,A76,IF(B63=2,A77,IF(B63=3,A78,IF(B63=4,A79,IF(B63=5,A80,IF(B63=6,A81,IF(B63=7,A82,IF(B63=8,A83,A84))))))))</f>
        <v>#VALUE!</v>
      </c>
      <c r="F63" s="65" t="e">
        <f>IF(AND(C63&gt;15,C63&lt;20),IF(C63=16,D82,IF(C63=17,D83,IF(C63=18,D84,IF(C63=19,D86,)))),"")</f>
        <v>#VALUE!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9"/>
      <c r="V63" s="81" t="e">
        <f>TRUNC(V65/10)</f>
        <v>#VALUE!</v>
      </c>
      <c r="W63" s="67" t="e">
        <f t="shared" si="7"/>
        <v>#VALUE!</v>
      </c>
      <c r="X63" s="76" t="e">
        <f>IF(W62=1,W63+10,IF(W63=0,0,W63))</f>
        <v>#VALUE!</v>
      </c>
      <c r="Y63" s="65" t="e">
        <f>IF(AND(X63&gt;9,X63&lt;16),IF(X63=10,Y76,IF(X63=11,Y77,IF(X63=12,Y78,IF(X63=13,Y79,IF(X63=14,Y80,IF(X63=15,Y81,)))))),"")</f>
        <v>#VALUE!</v>
      </c>
      <c r="Z63" s="82" t="e">
        <f>IF(W63=1,V76,IF(W63=2,V77,IF(W63=3,V78,IF(W63=4,V79,IF(W63=5,V80,IF(W63=6,V81,IF(W63=7,V82,IF(W63=8,V83,V84))))))))</f>
        <v>#VALUE!</v>
      </c>
      <c r="AA63" s="65" t="e">
        <f>IF(AND(X63&gt;15,X63&lt;20),IF(X63=16,Y82,IF(X63=17,Y83,IF(X63=18,Y84,IF(X63=19,Y86,)))),"")</f>
        <v>#VALUE!</v>
      </c>
      <c r="AB63" s="65"/>
      <c r="AC63" s="65"/>
      <c r="AD63" s="65"/>
      <c r="AE63" s="65"/>
      <c r="AF63" s="65"/>
      <c r="AG63" s="65"/>
      <c r="AH63" s="53"/>
      <c r="AI63" s="70"/>
      <c r="AJ63" s="70"/>
      <c r="AK63" s="70"/>
      <c r="AL63" s="70"/>
      <c r="AM63" s="70"/>
      <c r="AN63" s="70"/>
      <c r="AO63" s="71"/>
      <c r="AP63" s="21"/>
      <c r="AQ63" s="21"/>
      <c r="AR63" s="21"/>
      <c r="AS63" s="21"/>
      <c r="AT63" s="21"/>
      <c r="AU63" s="21"/>
      <c r="AV63" s="21"/>
      <c r="AW63" s="21"/>
      <c r="AX63" s="21"/>
      <c r="AY63" s="21"/>
    </row>
    <row r="64" spans="1:51" ht="4.5" hidden="1" customHeight="1" x14ac:dyDescent="0.2">
      <c r="A64" s="80"/>
      <c r="B64" s="67"/>
      <c r="C64" s="76"/>
      <c r="D64" s="65"/>
      <c r="E64" s="65" t="e">
        <f>B63+B62*10+B61*100</f>
        <v>#VALUE!</v>
      </c>
      <c r="F64" s="65" t="e">
        <f>IF(E64=0,"",IF(B62=1,"миллионов ",IF(B63=1,"миллион ",IF(OR(B63=2,B63=3,B63=4),"миллиона ","миллионов "))))</f>
        <v>#VALUE!</v>
      </c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9"/>
      <c r="V64" s="81"/>
      <c r="W64" s="67"/>
      <c r="X64" s="76"/>
      <c r="Y64" s="65"/>
      <c r="Z64" s="65" t="e">
        <f>W63+W62*10+W61*100</f>
        <v>#VALUE!</v>
      </c>
      <c r="AA64" s="65" t="e">
        <f>IF(Z64=0,"",IF(W62=1,"миллионов ",IF(W63=1,"миллион ",IF(OR(W63=2,W63=3,W63=4),"миллиона ","миллионов "))))</f>
        <v>#VALUE!</v>
      </c>
      <c r="AB64" s="65"/>
      <c r="AC64" s="65"/>
      <c r="AD64" s="65"/>
      <c r="AE64" s="65"/>
      <c r="AF64" s="65"/>
      <c r="AG64" s="65"/>
      <c r="AH64" s="53"/>
      <c r="AI64" s="70"/>
      <c r="AJ64" s="70"/>
      <c r="AK64" s="70"/>
      <c r="AL64" s="70"/>
      <c r="AM64" s="70"/>
      <c r="AN64" s="70"/>
      <c r="AO64" s="71"/>
      <c r="AP64" s="21"/>
      <c r="AQ64" s="21"/>
      <c r="AR64" s="21"/>
      <c r="AS64" s="21"/>
      <c r="AT64" s="21"/>
      <c r="AU64" s="21"/>
      <c r="AV64" s="21"/>
      <c r="AW64" s="21"/>
      <c r="AX64" s="21"/>
      <c r="AY64" s="21"/>
    </row>
    <row r="65" spans="1:51" ht="4.5" hidden="1" customHeight="1" x14ac:dyDescent="0.2">
      <c r="A65" s="80" t="e">
        <f t="shared" ref="A65:A66" si="8">TRUNC(A66/10)</f>
        <v>#VALUE!</v>
      </c>
      <c r="B65" s="67" t="e">
        <f t="shared" ref="B65:B67" si="9">TRUNC(RIGHT(A65))</f>
        <v>#VALUE!</v>
      </c>
      <c r="C65" s="76" t="e">
        <f>B65</f>
        <v>#VALUE!</v>
      </c>
      <c r="D65" s="65"/>
      <c r="E65" s="76" t="e">
        <f>IF(B65=1,E86,IF(B65=2,G77,IF(B65=3,G78,IF(B65=4,G79,IF(B65=5,G80,IF(B65=6,G81,IF(B65=7,G82,IF(B65=8,G83,G84))))))))</f>
        <v>#VALUE!</v>
      </c>
      <c r="F65" s="65"/>
      <c r="G65" s="65"/>
      <c r="H65" s="65"/>
      <c r="I65" s="73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9"/>
      <c r="V65" s="81" t="e">
        <f t="shared" ref="V65:V66" si="10">TRUNC(V66/10)</f>
        <v>#VALUE!</v>
      </c>
      <c r="W65" s="67" t="e">
        <f t="shared" ref="W65:W67" si="11">TRUNC(RIGHT(V65))</f>
        <v>#VALUE!</v>
      </c>
      <c r="X65" s="76" t="e">
        <f>W65</f>
        <v>#VALUE!</v>
      </c>
      <c r="Y65" s="65"/>
      <c r="Z65" s="76" t="e">
        <f>IF(W65=1,Z86,IF(W65=2,AB77,IF(W65=3,AB78,IF(W65=4,AB79,IF(W65=5,AB80,IF(W65=6,AB81,IF(W65=7,AB82,IF(W65=8,AB83,AB84))))))))</f>
        <v>#VALUE!</v>
      </c>
      <c r="AA65" s="65"/>
      <c r="AB65" s="65"/>
      <c r="AC65" s="65"/>
      <c r="AD65" s="73"/>
      <c r="AE65" s="65"/>
      <c r="AF65" s="65"/>
      <c r="AG65" s="65"/>
      <c r="AH65" s="53"/>
      <c r="AI65" s="70"/>
      <c r="AJ65" s="70"/>
      <c r="AK65" s="70"/>
      <c r="AL65" s="70"/>
      <c r="AM65" s="70"/>
      <c r="AN65" s="70"/>
      <c r="AO65" s="71"/>
      <c r="AP65" s="21"/>
      <c r="AQ65" s="21"/>
      <c r="AR65" s="21"/>
      <c r="AS65" s="21"/>
      <c r="AT65" s="21"/>
      <c r="AU65" s="21"/>
      <c r="AV65" s="21"/>
      <c r="AW65" s="21"/>
      <c r="AX65" s="21"/>
      <c r="AY65" s="21"/>
    </row>
    <row r="66" spans="1:51" ht="4.5" hidden="1" customHeight="1" x14ac:dyDescent="0.2">
      <c r="A66" s="80" t="e">
        <f t="shared" si="8"/>
        <v>#VALUE!</v>
      </c>
      <c r="B66" s="67" t="e">
        <f t="shared" si="9"/>
        <v>#VALUE!</v>
      </c>
      <c r="C66" s="76" t="e">
        <f>IF(B66=1,"",B66)</f>
        <v>#VALUE!</v>
      </c>
      <c r="D66" s="65"/>
      <c r="E66" s="82" t="e">
        <f>IF(OR(C66=0,B66=1),"",IF(B66=2,E77,IF(B66=3,E78,IF(B66=4,E79,IF(B66=5,E80,IF(B66=6,E81,IF(B66=7,E82,IF(B66=8,E83,E84))))))))</f>
        <v>#VALUE!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9"/>
      <c r="V66" s="81" t="e">
        <f t="shared" si="10"/>
        <v>#VALUE!</v>
      </c>
      <c r="W66" s="67" t="e">
        <f t="shared" si="11"/>
        <v>#VALUE!</v>
      </c>
      <c r="X66" s="76" t="e">
        <f>IF(W66=1,"",W66)</f>
        <v>#VALUE!</v>
      </c>
      <c r="Y66" s="65"/>
      <c r="Z66" s="82" t="e">
        <f>IF(OR(X66=0,W66=1),"",IF(W66=2,Z77,IF(W66=3,Z78,IF(W66=4,Z79,IF(W66=5,Z80,IF(W66=6,Z81,IF(W66=7,Z82,IF(W66=8,Z83,Z84))))))))</f>
        <v>#VALUE!</v>
      </c>
      <c r="AA66" s="65"/>
      <c r="AB66" s="65"/>
      <c r="AC66" s="65"/>
      <c r="AD66" s="65"/>
      <c r="AE66" s="65"/>
      <c r="AF66" s="65"/>
      <c r="AG66" s="65"/>
      <c r="AH66" s="53"/>
      <c r="AI66" s="70"/>
      <c r="AJ66" s="70"/>
      <c r="AK66" s="70"/>
      <c r="AL66" s="70"/>
      <c r="AM66" s="70"/>
      <c r="AN66" s="70"/>
      <c r="AO66" s="71"/>
      <c r="AP66" s="21"/>
      <c r="AQ66" s="21"/>
      <c r="AR66" s="21"/>
      <c r="AS66" s="21"/>
      <c r="AT66" s="21"/>
      <c r="AU66" s="21"/>
      <c r="AV66" s="21"/>
      <c r="AW66" s="21"/>
      <c r="AX66" s="21"/>
      <c r="AY66" s="21"/>
    </row>
    <row r="67" spans="1:51" ht="4.5" hidden="1" customHeight="1" x14ac:dyDescent="0.2">
      <c r="A67" s="80" t="e">
        <f>TRUNC(A69/10)</f>
        <v>#VALUE!</v>
      </c>
      <c r="B67" s="67" t="e">
        <f t="shared" si="9"/>
        <v>#VALUE!</v>
      </c>
      <c r="C67" s="76" t="e">
        <f>IF(B66=1,B67+10,IF(B67=0,0,B67))</f>
        <v>#VALUE!</v>
      </c>
      <c r="D67" s="65" t="e">
        <f>IF(AND(C67&gt;9,C67&lt;16),IF(C67=10,D76,IF(C67=11,D77,IF(C67=12,D78,IF(C67=13,D79,IF(C67=14,D80,IF(C67=15,D81,)))))),"")</f>
        <v>#VALUE!</v>
      </c>
      <c r="E67" s="82" t="e">
        <f>IF(B67=1,B76,IF(B67=2,B77,IF(B67=3,A78,IF(B67=4,A79,IF(B67=5,A80,IF(B67=6,A81,IF(B67=7,A82,IF(B67=8,A83,A84))))))))</f>
        <v>#VALUE!</v>
      </c>
      <c r="F67" s="65" t="e">
        <f>IF(AND(C67&gt;15,C67&lt;20),IF(C67=16,D82,IF(C67=17,D83,IF(C67=18,D84,IF(C67=19,D86,)))),"")</f>
        <v>#VALUE!</v>
      </c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9"/>
      <c r="V67" s="81" t="e">
        <f>TRUNC(V69/10)</f>
        <v>#VALUE!</v>
      </c>
      <c r="W67" s="67" t="e">
        <f t="shared" si="11"/>
        <v>#VALUE!</v>
      </c>
      <c r="X67" s="76" t="e">
        <f>IF(W66=1,W67+10,IF(W67=0,0,W67))</f>
        <v>#VALUE!</v>
      </c>
      <c r="Y67" s="65" t="e">
        <f>IF(AND(X67&gt;9,X67&lt;16),IF(X67=10,Y76,IF(X67=11,Y77,IF(X67=12,Y78,IF(X67=13,Y79,IF(X67=14,Y80,IF(X67=15,Y81,)))))),"")</f>
        <v>#VALUE!</v>
      </c>
      <c r="Z67" s="82" t="e">
        <f>IF(W67=1,W76,IF(W67=2,W77,IF(W67=3,V78,IF(W67=4,V79,IF(W67=5,V80,IF(W67=6,V81,IF(W67=7,V82,IF(W67=8,V83,V84))))))))</f>
        <v>#VALUE!</v>
      </c>
      <c r="AA67" s="65" t="e">
        <f>IF(AND(X67&gt;15,X67&lt;20),IF(X67=16,Y82,IF(X67=17,Y83,IF(X67=18,Y84,IF(X67=19,Y86,)))),"")</f>
        <v>#VALUE!</v>
      </c>
      <c r="AB67" s="65"/>
      <c r="AC67" s="65"/>
      <c r="AD67" s="65"/>
      <c r="AE67" s="65"/>
      <c r="AF67" s="65"/>
      <c r="AG67" s="65"/>
      <c r="AH67" s="53"/>
      <c r="AI67" s="70"/>
      <c r="AJ67" s="70"/>
      <c r="AK67" s="70"/>
      <c r="AL67" s="70"/>
      <c r="AM67" s="70"/>
      <c r="AN67" s="70"/>
      <c r="AO67" s="71"/>
      <c r="AP67" s="21"/>
      <c r="AQ67" s="21"/>
      <c r="AR67" s="21"/>
      <c r="AS67" s="21"/>
      <c r="AT67" s="21"/>
      <c r="AU67" s="21"/>
      <c r="AV67" s="21"/>
      <c r="AW67" s="21"/>
      <c r="AX67" s="21"/>
      <c r="AY67" s="21"/>
    </row>
    <row r="68" spans="1:51" ht="4.5" hidden="1" customHeight="1" x14ac:dyDescent="0.2">
      <c r="A68" s="80"/>
      <c r="B68" s="67"/>
      <c r="C68" s="76"/>
      <c r="D68" s="65"/>
      <c r="E68" s="68" t="e">
        <f>B65*100+B66*10+B67</f>
        <v>#VALUE!</v>
      </c>
      <c r="F68" s="65" t="e">
        <f>IF(E68=0,"",IF(B66=1,"тысяч ",IF(B67=1,"тысяча ",IF(OR(B67=2,B67=3,B67=4),"тысячи ","тысяч "))))</f>
        <v>#VALUE!</v>
      </c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9"/>
      <c r="V68" s="81"/>
      <c r="W68" s="67"/>
      <c r="X68" s="76"/>
      <c r="Y68" s="65"/>
      <c r="Z68" s="68" t="e">
        <f>W65*100+W66*10+W67</f>
        <v>#VALUE!</v>
      </c>
      <c r="AA68" s="65" t="e">
        <f>IF(Z68=0,"",IF(W66=1,"тысяч ",IF(W67=1,"тысяча ",IF(OR(W67=2,W67=3,W67=4),"тысячи ","тысяч "))))</f>
        <v>#VALUE!</v>
      </c>
      <c r="AB68" s="65"/>
      <c r="AC68" s="65"/>
      <c r="AD68" s="65"/>
      <c r="AE68" s="65"/>
      <c r="AF68" s="65"/>
      <c r="AG68" s="65"/>
      <c r="AH68" s="53"/>
      <c r="AI68" s="70"/>
      <c r="AJ68" s="70"/>
      <c r="AK68" s="70"/>
      <c r="AL68" s="70"/>
      <c r="AM68" s="70"/>
      <c r="AN68" s="70"/>
      <c r="AO68" s="71"/>
      <c r="AP68" s="21"/>
      <c r="AQ68" s="21"/>
      <c r="AR68" s="21"/>
      <c r="AS68" s="21"/>
      <c r="AT68" s="21"/>
      <c r="AU68" s="21"/>
      <c r="AV68" s="21"/>
      <c r="AW68" s="21"/>
      <c r="AX68" s="21"/>
      <c r="AY68" s="21"/>
    </row>
    <row r="69" spans="1:51" ht="4.5" hidden="1" customHeight="1" x14ac:dyDescent="0.2">
      <c r="A69" s="80" t="e">
        <f t="shared" ref="A69:A70" si="12">TRUNC(A70/10)</f>
        <v>#VALUE!</v>
      </c>
      <c r="B69" s="67" t="e">
        <f t="shared" ref="B69:B71" si="13">TRUNC(RIGHT(A69))</f>
        <v>#VALUE!</v>
      </c>
      <c r="C69" s="76" t="e">
        <f>B69</f>
        <v>#VALUE!</v>
      </c>
      <c r="D69" s="65"/>
      <c r="E69" s="76" t="e">
        <f>IF(B69=1,E86,IF(B69=2,G77,IF(B69=3,G78,IF(B69=4,G79,IF(B69=5,G80,IF(B69=6,G81,IF(B69=7,G82,IF(B69=8,G83,G84))))))))</f>
        <v>#VALUE!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9"/>
      <c r="V69" s="81" t="e">
        <f t="shared" ref="V69:V70" si="14">TRUNC(V70/10)</f>
        <v>#VALUE!</v>
      </c>
      <c r="W69" s="67" t="e">
        <f t="shared" ref="W69:W71" si="15">TRUNC(RIGHT(V69))</f>
        <v>#VALUE!</v>
      </c>
      <c r="X69" s="76" t="e">
        <f>W69</f>
        <v>#VALUE!</v>
      </c>
      <c r="Y69" s="65"/>
      <c r="Z69" s="76" t="e">
        <f>IF(W69=1,Z86,IF(W69=2,AB77,IF(W69=3,AB78,IF(W69=4,AB79,IF(W69=5,AB80,IF(W69=6,AB81,IF(W69=7,AB82,IF(W69=8,AB83,AB84))))))))</f>
        <v>#VALUE!</v>
      </c>
      <c r="AA69" s="65"/>
      <c r="AB69" s="65"/>
      <c r="AC69" s="65"/>
      <c r="AD69" s="65"/>
      <c r="AE69" s="65"/>
      <c r="AF69" s="65"/>
      <c r="AG69" s="65"/>
      <c r="AH69" s="53"/>
      <c r="AI69" s="70"/>
      <c r="AJ69" s="70"/>
      <c r="AK69" s="70"/>
      <c r="AL69" s="70"/>
      <c r="AM69" s="70"/>
      <c r="AN69" s="70"/>
      <c r="AO69" s="71"/>
      <c r="AP69" s="21"/>
      <c r="AQ69" s="21"/>
      <c r="AR69" s="21"/>
      <c r="AS69" s="21"/>
      <c r="AT69" s="21"/>
      <c r="AU69" s="21"/>
      <c r="AV69" s="21"/>
      <c r="AW69" s="21"/>
      <c r="AX69" s="21"/>
      <c r="AY69" s="21"/>
    </row>
    <row r="70" spans="1:51" ht="4.5" hidden="1" customHeight="1" x14ac:dyDescent="0.2">
      <c r="A70" s="80" t="e">
        <f t="shared" si="12"/>
        <v>#VALUE!</v>
      </c>
      <c r="B70" s="83" t="e">
        <f t="shared" si="13"/>
        <v>#VALUE!</v>
      </c>
      <c r="C70" s="84" t="e">
        <f>IF(B70=1,"",B70)</f>
        <v>#VALUE!</v>
      </c>
      <c r="D70" s="65"/>
      <c r="E70" s="82" t="e">
        <f>IF(OR(C70=0,B70=1),"",IF(C70=2,E77,IF(C70=3,E78,IF(C70=4,E79,IF(C70=5,E80,IF(C70=6,E81,IF(C70=7,E82,IF(C70=8,E83,E84))))))))</f>
        <v>#VALUE!</v>
      </c>
      <c r="F70" s="65"/>
      <c r="G70" s="67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9"/>
      <c r="V70" s="81" t="e">
        <f t="shared" si="14"/>
        <v>#VALUE!</v>
      </c>
      <c r="W70" s="83" t="e">
        <f t="shared" si="15"/>
        <v>#VALUE!</v>
      </c>
      <c r="X70" s="76" t="e">
        <f>IF(W70=1,"",W70)</f>
        <v>#VALUE!</v>
      </c>
      <c r="Y70" s="65"/>
      <c r="Z70" s="82" t="e">
        <f>IF(OR(X70=0,W70=1),"",IF(X70=2,Z77,IF(X70=3,Z78,IF(X70=4,Z79,IF(X70=5,Z80,IF(X70=6,Z81,IF(X70=7,Z82,IF(X70=8,Z83,Z84))))))))</f>
        <v>#VALUE!</v>
      </c>
      <c r="AA70" s="65"/>
      <c r="AB70" s="67"/>
      <c r="AC70" s="65"/>
      <c r="AD70" s="65"/>
      <c r="AE70" s="65"/>
      <c r="AF70" s="65"/>
      <c r="AG70" s="65"/>
      <c r="AH70" s="53"/>
      <c r="AI70" s="70"/>
      <c r="AJ70" s="70"/>
      <c r="AK70" s="70"/>
      <c r="AL70" s="70"/>
      <c r="AM70" s="70"/>
      <c r="AN70" s="70"/>
      <c r="AO70" s="71"/>
      <c r="AP70" s="21"/>
      <c r="AQ70" s="21"/>
      <c r="AR70" s="21"/>
      <c r="AS70" s="21"/>
      <c r="AT70" s="21"/>
      <c r="AU70" s="21"/>
      <c r="AV70" s="21"/>
      <c r="AW70" s="21"/>
      <c r="AX70" s="21"/>
      <c r="AY70" s="21"/>
    </row>
    <row r="71" spans="1:51" ht="4.5" hidden="1" customHeight="1" x14ac:dyDescent="0.2">
      <c r="A71" s="80" t="e">
        <f>E55</f>
        <v>#VALUE!</v>
      </c>
      <c r="B71" s="67" t="e">
        <f t="shared" si="13"/>
        <v>#VALUE!</v>
      </c>
      <c r="C71" s="76" t="e">
        <f>IF(B70=1,B71+10,IF(B71=0,0,B71))</f>
        <v>#VALUE!</v>
      </c>
      <c r="D71" s="65" t="e">
        <f>IF(AND(C71&gt;9,C71&lt;16),IF(C71=10,D76,IF(C71=11,D77,IF(C71=12,D78,IF(C71=13,D79,IF(C71=14,D80,IF(C71=15,D81,)))))),"")</f>
        <v>#VALUE!</v>
      </c>
      <c r="E71" s="82" t="e">
        <f>IF(B71=1,A76,IF(B71=2,A77,IF(B71=3,A78,IF(B71=4,A79,IF(B71=5,A80,IF(B71=6,A81,IF(B71=7,A82,IF(B71=8,A83,A84))))))))</f>
        <v>#VALUE!</v>
      </c>
      <c r="F71" s="65" t="e">
        <f>IF(AND(C71&gt;15,C71&lt;20),IF(C71=16,D82,IF(C71=17,D83,IF(C71=18,D84,IF(C71=19,D86,)))),"")</f>
        <v>#VALUE!</v>
      </c>
      <c r="G71" s="67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9"/>
      <c r="V71" s="81" t="e">
        <f>Z55</f>
        <v>#VALUE!</v>
      </c>
      <c r="W71" s="67" t="e">
        <f t="shared" si="15"/>
        <v>#VALUE!</v>
      </c>
      <c r="X71" s="76" t="e">
        <f>IF(W70=1,W71+10,IF(W71=0,0,W71))</f>
        <v>#VALUE!</v>
      </c>
      <c r="Y71" s="65" t="e">
        <f>IF(AND(X71&gt;9,X71&lt;16),IF(X71=10,Y76,IF(X71=11,Y77,IF(X71=12,Y78,IF(X71=13,Y79,IF(X71=14,Y80,IF(X71=15,Y81,)))))),"")</f>
        <v>#VALUE!</v>
      </c>
      <c r="Z71" s="82" t="e">
        <f>IF(W71=1,V76,IF(W71=2,V77,IF(W71=3,V78,IF(W71=4,V79,IF(W71=5,V80,IF(W71=6,V81,IF(W71=7,V82,IF(W71=8,V83,V84))))))))</f>
        <v>#VALUE!</v>
      </c>
      <c r="AA71" s="65" t="e">
        <f>IF(AND(X71&gt;15,X71&lt;20),IF(X71=16,Y82,IF(X71=17,Y83,IF(X71=18,Y84,IF(X71=19,Y86,)))),"")</f>
        <v>#VALUE!</v>
      </c>
      <c r="AB71" s="67"/>
      <c r="AC71" s="65"/>
      <c r="AD71" s="65"/>
      <c r="AE71" s="65"/>
      <c r="AF71" s="65"/>
      <c r="AG71" s="65"/>
      <c r="AH71" s="53"/>
      <c r="AI71" s="70"/>
      <c r="AJ71" s="70"/>
      <c r="AK71" s="70"/>
      <c r="AL71" s="70"/>
      <c r="AM71" s="70"/>
      <c r="AN71" s="70"/>
      <c r="AO71" s="71"/>
      <c r="AP71" s="21"/>
      <c r="AQ71" s="21"/>
      <c r="AR71" s="21"/>
      <c r="AS71" s="21"/>
      <c r="AT71" s="21"/>
      <c r="AU71" s="21"/>
      <c r="AV71" s="21"/>
      <c r="AW71" s="21"/>
      <c r="AX71" s="21"/>
      <c r="AY71" s="21"/>
    </row>
    <row r="72" spans="1:51" ht="4.5" hidden="1" customHeight="1" x14ac:dyDescent="0.2">
      <c r="A72" s="72"/>
      <c r="B72" s="83"/>
      <c r="C72" s="85"/>
      <c r="D72" s="65"/>
      <c r="E72" s="68" t="e">
        <f>B69*100+B70*10+B71</f>
        <v>#VALUE!</v>
      </c>
      <c r="F72" s="65" t="s">
        <v>41</v>
      </c>
      <c r="G72" s="67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9"/>
      <c r="V72" s="74"/>
      <c r="W72" s="83"/>
      <c r="X72" s="85"/>
      <c r="Y72" s="65"/>
      <c r="Z72" s="68" t="e">
        <f>W69*100+W70*10+W71</f>
        <v>#VALUE!</v>
      </c>
      <c r="AA72" s="65" t="e">
        <f>IF(Z72+Z68+Z64+Z60=0,"ноль ) долларов США",IF(X71=1,") доллар США",IF(OR(X71=2,X71=3,X71=4),") доллара США ",") долларов США")))</f>
        <v>#VALUE!</v>
      </c>
      <c r="AB72" s="67"/>
      <c r="AC72" s="65"/>
      <c r="AD72" s="65"/>
      <c r="AE72" s="65"/>
      <c r="AF72" s="65"/>
      <c r="AG72" s="65"/>
      <c r="AH72" s="53"/>
      <c r="AI72" s="70"/>
      <c r="AJ72" s="70"/>
      <c r="AK72" s="70"/>
      <c r="AL72" s="70"/>
      <c r="AM72" s="70"/>
      <c r="AN72" s="70"/>
      <c r="AO72" s="71"/>
      <c r="AP72" s="21"/>
      <c r="AQ72" s="21"/>
      <c r="AR72" s="21"/>
      <c r="AS72" s="21"/>
      <c r="AT72" s="21"/>
      <c r="AU72" s="21"/>
      <c r="AV72" s="21"/>
      <c r="AW72" s="21"/>
      <c r="AX72" s="21"/>
      <c r="AY72" s="21"/>
    </row>
    <row r="73" spans="1:51" ht="4.5" hidden="1" customHeight="1" x14ac:dyDescent="0.2">
      <c r="A73" s="86" t="e">
        <f>ROUND(100*(B40-E55),0)</f>
        <v>#VALUE!</v>
      </c>
      <c r="B73" s="65"/>
      <c r="C73" s="85" t="e">
        <f>TRUNC(A73/10)</f>
        <v>#VALUE!</v>
      </c>
      <c r="D73" s="65"/>
      <c r="E73" s="82" t="e">
        <f>IF(OR(C73=1,C73=0),"",IF(C73=2,E77,IF(C73=3,E78,IF(C73=4,E79,IF(C73=5,E80,IF(C73=6,E81,IF(C73=7,E82,IF(C73=8,E83,E84))))))))</f>
        <v>#VALUE!</v>
      </c>
      <c r="F73" s="65"/>
      <c r="G73" s="65"/>
      <c r="H73" s="67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9"/>
      <c r="V73" s="87" t="e">
        <f>ROUND(100*(W40-Z55),0)</f>
        <v>#VALUE!</v>
      </c>
      <c r="W73" s="65"/>
      <c r="X73" s="85" t="e">
        <f>TRUNC(V73/10)</f>
        <v>#VALUE!</v>
      </c>
      <c r="Y73" s="65"/>
      <c r="Z73" s="82" t="e">
        <f>IF(OR(X73=1,X73=0),"",IF(X73=2,Z77,IF(X73=3,Z78,IF(X73=4,Z79,IF(X73=5,Z80,IF(X73=6,Z81,IF(X73=7,Z82,IF(X73=8,Z83,Z84))))))))</f>
        <v>#VALUE!</v>
      </c>
      <c r="AA73" s="65"/>
      <c r="AB73" s="65"/>
      <c r="AC73" s="67"/>
      <c r="AD73" s="65"/>
      <c r="AE73" s="65"/>
      <c r="AF73" s="65"/>
      <c r="AG73" s="65"/>
      <c r="AH73" s="53"/>
      <c r="AI73" s="70"/>
      <c r="AJ73" s="70"/>
      <c r="AK73" s="70"/>
      <c r="AL73" s="70"/>
      <c r="AM73" s="70"/>
      <c r="AN73" s="70"/>
      <c r="AO73" s="71"/>
      <c r="AP73" s="21"/>
      <c r="AQ73" s="21"/>
      <c r="AR73" s="21"/>
      <c r="AS73" s="21"/>
      <c r="AT73" s="21"/>
      <c r="AU73" s="21"/>
      <c r="AV73" s="21"/>
      <c r="AW73" s="21"/>
      <c r="AX73" s="21"/>
      <c r="AY73" s="21"/>
    </row>
    <row r="74" spans="1:51" ht="4.5" hidden="1" customHeight="1" x14ac:dyDescent="0.2">
      <c r="A74" s="61"/>
      <c r="B74" s="65"/>
      <c r="C74" s="85" t="e">
        <f>TRUNC(A73-C73*10)</f>
        <v>#VALUE!</v>
      </c>
      <c r="D74" s="65"/>
      <c r="E74" s="82" t="e">
        <f>IF(C74=1,B76,IF(C74=2,B77,IF(C74=3,A78,IF(C74=4,A79,IF(C74=5,A80,IF(C74=6,A81,IF(C74=7,A82,IF(C74=8,A83,A84))))))))</f>
        <v>#VALUE!</v>
      </c>
      <c r="F74" s="65"/>
      <c r="G74" s="65"/>
      <c r="H74" s="67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9"/>
      <c r="V74" s="65"/>
      <c r="W74" s="65"/>
      <c r="X74" s="85" t="e">
        <f>TRUNC(V73-X73*10)</f>
        <v>#VALUE!</v>
      </c>
      <c r="Y74" s="65"/>
      <c r="Z74" s="82" t="e">
        <f>IF(X74=1,W76,IF(X74=2,W77,IF(X74=3,V78,IF(X74=4,V79,IF(X74=5,V80,IF(X74=6,V81,IF(X74=7,V82,IF(X74=8,V83,V84))))))))</f>
        <v>#VALUE!</v>
      </c>
      <c r="AA74" s="65"/>
      <c r="AB74" s="65"/>
      <c r="AC74" s="67"/>
      <c r="AD74" s="65"/>
      <c r="AE74" s="65"/>
      <c r="AF74" s="65"/>
      <c r="AG74" s="65"/>
      <c r="AH74" s="53"/>
      <c r="AI74" s="70"/>
      <c r="AJ74" s="70"/>
      <c r="AK74" s="70"/>
      <c r="AL74" s="70"/>
      <c r="AM74" s="70"/>
      <c r="AN74" s="70"/>
      <c r="AO74" s="71"/>
      <c r="AP74" s="21"/>
      <c r="AQ74" s="21"/>
      <c r="AR74" s="21"/>
      <c r="AS74" s="21"/>
      <c r="AT74" s="21"/>
      <c r="AU74" s="21"/>
      <c r="AV74" s="21"/>
      <c r="AW74" s="21"/>
      <c r="AX74" s="21"/>
      <c r="AY74" s="21"/>
    </row>
    <row r="75" spans="1:51" ht="4.5" hidden="1" customHeight="1" x14ac:dyDescent="0.2">
      <c r="A75" s="61"/>
      <c r="B75" s="65"/>
      <c r="C75" s="65"/>
      <c r="D75" s="65"/>
      <c r="E75" s="65"/>
      <c r="F75" s="65" t="s">
        <v>42</v>
      </c>
      <c r="G75" s="65"/>
      <c r="H75" s="67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9"/>
      <c r="V75" s="65"/>
      <c r="W75" s="65"/>
      <c r="X75" s="65"/>
      <c r="Y75" s="65"/>
      <c r="Z75" s="65"/>
      <c r="AA75" s="65" t="s">
        <v>42</v>
      </c>
      <c r="AB75" s="65"/>
      <c r="AC75" s="67"/>
      <c r="AD75" s="65"/>
      <c r="AE75" s="65"/>
      <c r="AF75" s="65"/>
      <c r="AG75" s="65"/>
      <c r="AH75" s="53"/>
      <c r="AI75" s="70"/>
      <c r="AJ75" s="70"/>
      <c r="AK75" s="70"/>
      <c r="AL75" s="70"/>
      <c r="AM75" s="70"/>
      <c r="AN75" s="70"/>
      <c r="AO75" s="71"/>
      <c r="AP75" s="21"/>
      <c r="AQ75" s="21"/>
      <c r="AR75" s="21"/>
      <c r="AS75" s="21"/>
      <c r="AT75" s="21"/>
      <c r="AU75" s="21"/>
      <c r="AV75" s="21"/>
      <c r="AW75" s="21"/>
      <c r="AX75" s="21"/>
      <c r="AY75" s="21"/>
    </row>
    <row r="76" spans="1:51" ht="4.5" hidden="1" customHeight="1" x14ac:dyDescent="0.2">
      <c r="A76" s="88" t="s">
        <v>43</v>
      </c>
      <c r="B76" s="89" t="s">
        <v>44</v>
      </c>
      <c r="C76" s="89"/>
      <c r="D76" s="89" t="s">
        <v>45</v>
      </c>
      <c r="E76" s="65"/>
      <c r="F76" s="65"/>
      <c r="G76" s="65"/>
      <c r="H76" s="67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9"/>
      <c r="V76" s="89" t="s">
        <v>43</v>
      </c>
      <c r="W76" s="89" t="s">
        <v>44</v>
      </c>
      <c r="X76" s="89"/>
      <c r="Y76" s="89" t="s">
        <v>45</v>
      </c>
      <c r="Z76" s="65"/>
      <c r="AA76" s="65"/>
      <c r="AB76" s="65"/>
      <c r="AC76" s="67"/>
      <c r="AD76" s="65"/>
      <c r="AE76" s="65"/>
      <c r="AF76" s="65"/>
      <c r="AG76" s="65"/>
      <c r="AH76" s="53"/>
      <c r="AI76" s="70"/>
      <c r="AJ76" s="70"/>
      <c r="AK76" s="70"/>
      <c r="AL76" s="70"/>
      <c r="AM76" s="70"/>
      <c r="AN76" s="70"/>
      <c r="AO76" s="71"/>
      <c r="AP76" s="21"/>
      <c r="AQ76" s="21"/>
      <c r="AR76" s="21"/>
      <c r="AS76" s="21"/>
      <c r="AT76" s="21"/>
      <c r="AU76" s="21"/>
      <c r="AV76" s="21"/>
      <c r="AW76" s="21"/>
      <c r="AX76" s="21"/>
      <c r="AY76" s="21"/>
    </row>
    <row r="77" spans="1:51" ht="4.5" hidden="1" customHeight="1" x14ac:dyDescent="0.2">
      <c r="A77" s="88" t="s">
        <v>46</v>
      </c>
      <c r="B77" s="89" t="s">
        <v>47</v>
      </c>
      <c r="C77" s="89"/>
      <c r="D77" s="89" t="s">
        <v>48</v>
      </c>
      <c r="E77" s="89" t="s">
        <v>49</v>
      </c>
      <c r="F77" s="65"/>
      <c r="G77" s="89" t="s">
        <v>50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9"/>
      <c r="V77" s="89" t="s">
        <v>46</v>
      </c>
      <c r="W77" s="89" t="s">
        <v>47</v>
      </c>
      <c r="X77" s="89"/>
      <c r="Y77" s="89" t="s">
        <v>48</v>
      </c>
      <c r="Z77" s="89" t="s">
        <v>49</v>
      </c>
      <c r="AA77" s="65"/>
      <c r="AB77" s="89" t="s">
        <v>50</v>
      </c>
      <c r="AC77" s="65"/>
      <c r="AD77" s="65"/>
      <c r="AE77" s="65"/>
      <c r="AF77" s="65"/>
      <c r="AG77" s="65"/>
      <c r="AH77" s="53"/>
      <c r="AI77" s="70"/>
      <c r="AJ77" s="70"/>
      <c r="AK77" s="70"/>
      <c r="AL77" s="70"/>
      <c r="AM77" s="70"/>
      <c r="AN77" s="70"/>
      <c r="AO77" s="71"/>
      <c r="AP77" s="21"/>
      <c r="AQ77" s="21"/>
      <c r="AR77" s="21"/>
      <c r="AS77" s="21"/>
      <c r="AT77" s="21"/>
      <c r="AU77" s="21"/>
      <c r="AV77" s="21"/>
      <c r="AW77" s="21"/>
      <c r="AX77" s="21"/>
      <c r="AY77" s="21"/>
    </row>
    <row r="78" spans="1:51" ht="4.5" hidden="1" customHeight="1" x14ac:dyDescent="0.2">
      <c r="A78" s="88" t="s">
        <v>51</v>
      </c>
      <c r="B78" s="89"/>
      <c r="C78" s="89"/>
      <c r="D78" s="89" t="s">
        <v>52</v>
      </c>
      <c r="E78" s="89" t="s">
        <v>53</v>
      </c>
      <c r="F78" s="65"/>
      <c r="G78" s="89" t="s">
        <v>54</v>
      </c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9"/>
      <c r="V78" s="89" t="s">
        <v>51</v>
      </c>
      <c r="W78" s="89"/>
      <c r="X78" s="89"/>
      <c r="Y78" s="89" t="s">
        <v>52</v>
      </c>
      <c r="Z78" s="89" t="s">
        <v>53</v>
      </c>
      <c r="AA78" s="65"/>
      <c r="AB78" s="89" t="s">
        <v>54</v>
      </c>
      <c r="AC78" s="65"/>
      <c r="AD78" s="65"/>
      <c r="AE78" s="65"/>
      <c r="AF78" s="65"/>
      <c r="AG78" s="65"/>
      <c r="AH78" s="53"/>
      <c r="AI78" s="70"/>
      <c r="AJ78" s="70"/>
      <c r="AK78" s="70"/>
      <c r="AL78" s="70"/>
      <c r="AM78" s="70"/>
      <c r="AN78" s="70"/>
      <c r="AO78" s="71"/>
      <c r="AP78" s="21"/>
      <c r="AQ78" s="21"/>
      <c r="AR78" s="21"/>
      <c r="AS78" s="21"/>
      <c r="AT78" s="21"/>
      <c r="AU78" s="21"/>
      <c r="AV78" s="21"/>
      <c r="AW78" s="21"/>
      <c r="AX78" s="21"/>
      <c r="AY78" s="21"/>
    </row>
    <row r="79" spans="1:51" ht="4.5" hidden="1" customHeight="1" x14ac:dyDescent="0.2">
      <c r="A79" s="88" t="s">
        <v>55</v>
      </c>
      <c r="B79" s="89"/>
      <c r="C79" s="89"/>
      <c r="D79" s="89" t="s">
        <v>56</v>
      </c>
      <c r="E79" s="89" t="s">
        <v>57</v>
      </c>
      <c r="F79" s="65"/>
      <c r="G79" s="89" t="s">
        <v>58</v>
      </c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9"/>
      <c r="V79" s="89" t="s">
        <v>55</v>
      </c>
      <c r="W79" s="89"/>
      <c r="X79" s="89"/>
      <c r="Y79" s="89" t="s">
        <v>56</v>
      </c>
      <c r="Z79" s="89" t="s">
        <v>57</v>
      </c>
      <c r="AA79" s="65"/>
      <c r="AB79" s="89" t="s">
        <v>58</v>
      </c>
      <c r="AC79" s="65"/>
      <c r="AD79" s="65"/>
      <c r="AE79" s="65"/>
      <c r="AF79" s="65"/>
      <c r="AG79" s="65"/>
      <c r="AH79" s="53"/>
      <c r="AI79" s="70"/>
      <c r="AJ79" s="70"/>
      <c r="AK79" s="70"/>
      <c r="AL79" s="70"/>
      <c r="AM79" s="70"/>
      <c r="AN79" s="70"/>
      <c r="AO79" s="71"/>
      <c r="AP79" s="21"/>
      <c r="AQ79" s="21"/>
      <c r="AR79" s="21"/>
      <c r="AS79" s="21"/>
      <c r="AT79" s="21"/>
      <c r="AU79" s="21"/>
      <c r="AV79" s="21"/>
      <c r="AW79" s="21"/>
      <c r="AX79" s="21"/>
      <c r="AY79" s="21"/>
    </row>
    <row r="80" spans="1:51" ht="4.5" hidden="1" customHeight="1" x14ac:dyDescent="0.2">
      <c r="A80" s="88" t="s">
        <v>59</v>
      </c>
      <c r="B80" s="89"/>
      <c r="C80" s="89"/>
      <c r="D80" s="89" t="s">
        <v>60</v>
      </c>
      <c r="E80" s="89" t="s">
        <v>61</v>
      </c>
      <c r="F80" s="65"/>
      <c r="G80" s="89" t="s">
        <v>62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9"/>
      <c r="V80" s="89" t="s">
        <v>59</v>
      </c>
      <c r="W80" s="89"/>
      <c r="X80" s="89"/>
      <c r="Y80" s="89" t="s">
        <v>60</v>
      </c>
      <c r="Z80" s="89" t="s">
        <v>61</v>
      </c>
      <c r="AA80" s="65"/>
      <c r="AB80" s="89" t="s">
        <v>62</v>
      </c>
      <c r="AC80" s="65"/>
      <c r="AD80" s="65"/>
      <c r="AE80" s="65"/>
      <c r="AF80" s="65"/>
      <c r="AG80" s="65"/>
      <c r="AH80" s="53"/>
      <c r="AI80" s="70"/>
      <c r="AJ80" s="70"/>
      <c r="AK80" s="70"/>
      <c r="AL80" s="70"/>
      <c r="AM80" s="70"/>
      <c r="AN80" s="70"/>
      <c r="AO80" s="71"/>
      <c r="AP80" s="21"/>
      <c r="AQ80" s="21"/>
      <c r="AR80" s="21"/>
      <c r="AS80" s="21"/>
      <c r="AT80" s="21"/>
      <c r="AU80" s="21"/>
      <c r="AV80" s="21"/>
      <c r="AW80" s="21"/>
      <c r="AX80" s="21"/>
      <c r="AY80" s="21"/>
    </row>
    <row r="81" spans="1:51" ht="4.5" hidden="1" customHeight="1" x14ac:dyDescent="0.2">
      <c r="A81" s="88" t="s">
        <v>63</v>
      </c>
      <c r="B81" s="89"/>
      <c r="C81" s="89"/>
      <c r="D81" s="89" t="s">
        <v>64</v>
      </c>
      <c r="E81" s="89" t="s">
        <v>65</v>
      </c>
      <c r="F81" s="65"/>
      <c r="G81" s="89" t="s">
        <v>66</v>
      </c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9"/>
      <c r="V81" s="89" t="s">
        <v>63</v>
      </c>
      <c r="W81" s="89"/>
      <c r="X81" s="89"/>
      <c r="Y81" s="89" t="s">
        <v>64</v>
      </c>
      <c r="Z81" s="89" t="s">
        <v>65</v>
      </c>
      <c r="AA81" s="65"/>
      <c r="AB81" s="89" t="s">
        <v>66</v>
      </c>
      <c r="AC81" s="65"/>
      <c r="AD81" s="65"/>
      <c r="AE81" s="65"/>
      <c r="AF81" s="65"/>
      <c r="AG81" s="65"/>
      <c r="AH81" s="53"/>
      <c r="AI81" s="70"/>
      <c r="AJ81" s="70"/>
      <c r="AK81" s="70"/>
      <c r="AL81" s="70"/>
      <c r="AM81" s="70"/>
      <c r="AN81" s="70"/>
      <c r="AO81" s="71"/>
      <c r="AP81" s="21"/>
      <c r="AQ81" s="21"/>
      <c r="AR81" s="21"/>
      <c r="AS81" s="21"/>
      <c r="AT81" s="21"/>
      <c r="AU81" s="21"/>
      <c r="AV81" s="21"/>
      <c r="AW81" s="21"/>
      <c r="AX81" s="21"/>
      <c r="AY81" s="21"/>
    </row>
    <row r="82" spans="1:51" ht="4.5" hidden="1" customHeight="1" x14ac:dyDescent="0.2">
      <c r="A82" s="88" t="s">
        <v>67</v>
      </c>
      <c r="B82" s="89"/>
      <c r="C82" s="89"/>
      <c r="D82" s="89" t="s">
        <v>68</v>
      </c>
      <c r="E82" s="89" t="s">
        <v>69</v>
      </c>
      <c r="F82" s="65"/>
      <c r="G82" s="89" t="s">
        <v>70</v>
      </c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9"/>
      <c r="V82" s="89" t="s">
        <v>67</v>
      </c>
      <c r="W82" s="89"/>
      <c r="X82" s="89"/>
      <c r="Y82" s="89" t="s">
        <v>68</v>
      </c>
      <c r="Z82" s="89" t="s">
        <v>69</v>
      </c>
      <c r="AA82" s="65"/>
      <c r="AB82" s="89" t="s">
        <v>70</v>
      </c>
      <c r="AC82" s="65"/>
      <c r="AD82" s="65"/>
      <c r="AE82" s="65"/>
      <c r="AF82" s="65"/>
      <c r="AG82" s="65"/>
      <c r="AH82" s="53"/>
      <c r="AI82" s="70"/>
      <c r="AJ82" s="70"/>
      <c r="AK82" s="70"/>
      <c r="AL82" s="70"/>
      <c r="AM82" s="70"/>
      <c r="AN82" s="70"/>
      <c r="AO82" s="71"/>
      <c r="AP82" s="21"/>
      <c r="AQ82" s="21"/>
      <c r="AR82" s="21"/>
      <c r="AS82" s="21"/>
      <c r="AT82" s="21"/>
      <c r="AU82" s="21"/>
      <c r="AV82" s="21"/>
      <c r="AW82" s="21"/>
      <c r="AX82" s="21"/>
      <c r="AY82" s="21"/>
    </row>
    <row r="83" spans="1:51" ht="4.5" hidden="1" customHeight="1" x14ac:dyDescent="0.2">
      <c r="A83" s="88" t="s">
        <v>71</v>
      </c>
      <c r="B83" s="89"/>
      <c r="C83" s="89"/>
      <c r="D83" s="89" t="s">
        <v>72</v>
      </c>
      <c r="E83" s="89" t="s">
        <v>73</v>
      </c>
      <c r="F83" s="65"/>
      <c r="G83" s="89" t="s">
        <v>74</v>
      </c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9"/>
      <c r="V83" s="89" t="s">
        <v>71</v>
      </c>
      <c r="W83" s="89"/>
      <c r="X83" s="89"/>
      <c r="Y83" s="89" t="s">
        <v>72</v>
      </c>
      <c r="Z83" s="89" t="s">
        <v>73</v>
      </c>
      <c r="AA83" s="65"/>
      <c r="AB83" s="89" t="s">
        <v>74</v>
      </c>
      <c r="AC83" s="65"/>
      <c r="AD83" s="65"/>
      <c r="AE83" s="65"/>
      <c r="AF83" s="65"/>
      <c r="AG83" s="65"/>
      <c r="AH83" s="53"/>
      <c r="AI83" s="70"/>
      <c r="AJ83" s="70"/>
      <c r="AK83" s="70"/>
      <c r="AL83" s="70"/>
      <c r="AM83" s="70"/>
      <c r="AN83" s="70"/>
      <c r="AO83" s="71"/>
      <c r="AP83" s="21"/>
      <c r="AQ83" s="21"/>
      <c r="AR83" s="21"/>
      <c r="AS83" s="21"/>
      <c r="AT83" s="21"/>
      <c r="AU83" s="21"/>
      <c r="AV83" s="21"/>
      <c r="AW83" s="21"/>
      <c r="AX83" s="21"/>
      <c r="AY83" s="21"/>
    </row>
    <row r="84" spans="1:51" ht="4.5" hidden="1" customHeight="1" x14ac:dyDescent="0.2">
      <c r="A84" s="88" t="s">
        <v>75</v>
      </c>
      <c r="B84" s="89"/>
      <c r="C84" s="89"/>
      <c r="D84" s="89" t="s">
        <v>76</v>
      </c>
      <c r="E84" s="89" t="s">
        <v>77</v>
      </c>
      <c r="F84" s="65"/>
      <c r="G84" s="89" t="s">
        <v>78</v>
      </c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9"/>
      <c r="V84" s="89" t="s">
        <v>75</v>
      </c>
      <c r="W84" s="89"/>
      <c r="X84" s="89"/>
      <c r="Y84" s="89" t="s">
        <v>76</v>
      </c>
      <c r="Z84" s="89" t="s">
        <v>77</v>
      </c>
      <c r="AA84" s="65"/>
      <c r="AB84" s="89" t="s">
        <v>78</v>
      </c>
      <c r="AC84" s="65"/>
      <c r="AD84" s="65"/>
      <c r="AE84" s="65"/>
      <c r="AF84" s="65"/>
      <c r="AG84" s="65"/>
      <c r="AH84" s="53"/>
      <c r="AI84" s="70"/>
      <c r="AJ84" s="70"/>
      <c r="AK84" s="70"/>
      <c r="AL84" s="70"/>
      <c r="AM84" s="70"/>
      <c r="AN84" s="70"/>
      <c r="AO84" s="71"/>
      <c r="AP84" s="21"/>
      <c r="AQ84" s="21"/>
      <c r="AR84" s="21"/>
      <c r="AS84" s="21"/>
      <c r="AT84" s="21"/>
      <c r="AU84" s="21"/>
      <c r="AV84" s="21"/>
      <c r="AW84" s="21"/>
      <c r="AX84" s="21"/>
      <c r="AY84" s="21"/>
    </row>
    <row r="85" spans="1:51" ht="4.5" hidden="1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1"/>
      <c r="AI85" s="92"/>
      <c r="AJ85" s="92"/>
      <c r="AK85" s="92"/>
      <c r="AL85" s="92"/>
      <c r="AM85" s="92"/>
      <c r="AN85" s="92"/>
      <c r="AO85" s="92"/>
      <c r="AP85" s="21"/>
      <c r="AQ85" s="21"/>
      <c r="AR85" s="21"/>
      <c r="AS85" s="21"/>
      <c r="AT85" s="21"/>
      <c r="AU85" s="21"/>
      <c r="AV85" s="21"/>
      <c r="AW85" s="21"/>
      <c r="AX85" s="21"/>
      <c r="AY85" s="21"/>
    </row>
    <row r="86" spans="1:51" ht="4.5" hidden="1" customHeight="1" x14ac:dyDescent="0.2">
      <c r="A86" s="93"/>
      <c r="B86" s="94"/>
      <c r="C86" s="94"/>
      <c r="D86" s="94" t="s">
        <v>79</v>
      </c>
      <c r="E86" s="94" t="s">
        <v>80</v>
      </c>
      <c r="F86" s="95"/>
      <c r="G86" s="95"/>
      <c r="H86" s="96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7"/>
      <c r="V86" s="95"/>
      <c r="W86" s="94"/>
      <c r="X86" s="94"/>
      <c r="Y86" s="94" t="s">
        <v>79</v>
      </c>
      <c r="Z86" s="94" t="s">
        <v>80</v>
      </c>
      <c r="AA86" s="95"/>
      <c r="AB86" s="95"/>
      <c r="AC86" s="96"/>
      <c r="AD86" s="95"/>
      <c r="AE86" s="95"/>
      <c r="AF86" s="95"/>
      <c r="AG86" s="95"/>
      <c r="AH86" s="98"/>
      <c r="AI86" s="99"/>
      <c r="AJ86" s="99"/>
      <c r="AK86" s="99"/>
      <c r="AL86" s="99"/>
      <c r="AM86" s="99"/>
      <c r="AN86" s="99"/>
      <c r="AO86" s="100"/>
      <c r="AP86" s="21"/>
      <c r="AQ86" s="21"/>
      <c r="AR86" s="21"/>
      <c r="AS86" s="21"/>
      <c r="AT86" s="21"/>
      <c r="AU86" s="21"/>
      <c r="AV86" s="21"/>
      <c r="AW86" s="21"/>
      <c r="AX86" s="21"/>
      <c r="AY86" s="21"/>
    </row>
    <row r="87" spans="1:51" ht="14.25" hidden="1" customHeight="1" x14ac:dyDescent="0.2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</row>
    <row r="88" spans="1:51" ht="15.75" hidden="1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</row>
    <row r="89" spans="1:51" ht="15.75" hidden="1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</row>
    <row r="90" spans="1:51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 ht="15.75" hidden="1" customHeight="1" x14ac:dyDescent="0.25">
      <c r="A91" s="125">
        <f ca="1">TODAY()</f>
        <v>45678</v>
      </c>
      <c r="B91" s="107"/>
      <c r="C91" s="107"/>
      <c r="D91" s="10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</row>
    <row r="92" spans="1:51" ht="15.75" hidden="1" customHeight="1" x14ac:dyDescent="0.25">
      <c r="A92" s="8" t="str">
        <f ca="1">TEXT(A91,"ДД.ММ.ГГГГ")</f>
        <v>21.01.2025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</row>
    <row r="93" spans="1:51" ht="15.75" hidden="1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</row>
    <row r="94" spans="1:51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</row>
    <row r="95" spans="1:51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1:51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</row>
    <row r="97" spans="1:51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</row>
    <row r="99" spans="1:51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</row>
    <row r="100" spans="1:51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</row>
    <row r="101" spans="1:51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</row>
    <row r="102" spans="1:51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</row>
    <row r="103" spans="1:51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</row>
    <row r="104" spans="1:51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</row>
    <row r="105" spans="1:51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</row>
    <row r="106" spans="1:51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</row>
    <row r="107" spans="1:51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</row>
    <row r="108" spans="1:51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</row>
    <row r="109" spans="1:51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</row>
    <row r="110" spans="1:51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</row>
    <row r="111" spans="1:51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</row>
    <row r="112" spans="1:51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</row>
    <row r="113" spans="1:51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</row>
    <row r="114" spans="1:51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</row>
    <row r="115" spans="1:51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</row>
    <row r="116" spans="1:51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</row>
    <row r="117" spans="1:51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</row>
    <row r="118" spans="1:51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</row>
    <row r="119" spans="1:51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</row>
    <row r="120" spans="1:51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</row>
    <row r="121" spans="1:51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</row>
    <row r="122" spans="1:51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</row>
    <row r="123" spans="1:51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</row>
    <row r="124" spans="1:51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</row>
    <row r="125" spans="1:51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</row>
    <row r="126" spans="1:51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</row>
    <row r="127" spans="1:51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</row>
    <row r="128" spans="1:51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</row>
    <row r="129" spans="1:51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</row>
    <row r="130" spans="1:51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</row>
    <row r="131" spans="1:51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</row>
    <row r="132" spans="1:51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</row>
    <row r="133" spans="1:51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</row>
    <row r="134" spans="1:51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</row>
    <row r="135" spans="1:51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</row>
    <row r="136" spans="1:51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</row>
    <row r="137" spans="1:51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</row>
    <row r="138" spans="1:51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</row>
    <row r="139" spans="1:51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</row>
    <row r="140" spans="1:51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</row>
    <row r="141" spans="1:51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</row>
    <row r="142" spans="1:51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</row>
    <row r="143" spans="1:51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</row>
    <row r="144" spans="1:51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</row>
    <row r="145" spans="1:51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</row>
    <row r="146" spans="1:51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</row>
    <row r="147" spans="1:51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</row>
    <row r="148" spans="1:51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</row>
    <row r="149" spans="1:51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</row>
    <row r="150" spans="1:51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</row>
    <row r="151" spans="1:51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</row>
    <row r="152" spans="1:51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</row>
    <row r="153" spans="1:51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</row>
    <row r="154" spans="1:51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</row>
    <row r="155" spans="1:51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</row>
    <row r="156" spans="1:51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</row>
    <row r="157" spans="1:51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</row>
    <row r="158" spans="1:51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</row>
    <row r="159" spans="1:51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</row>
    <row r="160" spans="1:51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</row>
    <row r="161" spans="1:51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</row>
    <row r="162" spans="1:51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</row>
    <row r="163" spans="1:51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</row>
    <row r="164" spans="1:51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</row>
    <row r="165" spans="1:51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</row>
    <row r="166" spans="1:51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</row>
    <row r="167" spans="1:51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</row>
    <row r="168" spans="1:51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</row>
    <row r="169" spans="1:51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</row>
    <row r="170" spans="1:51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</row>
    <row r="171" spans="1:51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</row>
    <row r="172" spans="1:51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</row>
    <row r="173" spans="1:51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</row>
    <row r="174" spans="1:51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</row>
    <row r="175" spans="1:51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</row>
    <row r="176" spans="1:51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</row>
    <row r="177" spans="1:51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</row>
    <row r="178" spans="1:51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</row>
    <row r="179" spans="1:51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</row>
    <row r="180" spans="1:51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</row>
    <row r="181" spans="1:51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</row>
    <row r="182" spans="1:51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</row>
    <row r="183" spans="1:51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</row>
    <row r="184" spans="1:51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</row>
    <row r="185" spans="1:51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</row>
    <row r="186" spans="1:51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</row>
    <row r="187" spans="1:51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</row>
    <row r="188" spans="1:51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</row>
    <row r="189" spans="1:51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</row>
    <row r="190" spans="1:51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</row>
    <row r="191" spans="1:51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</row>
    <row r="192" spans="1:51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</row>
    <row r="193" spans="1:51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</row>
    <row r="194" spans="1:51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</row>
    <row r="195" spans="1:51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</row>
    <row r="196" spans="1:51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</row>
    <row r="197" spans="1:51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</row>
    <row r="198" spans="1:51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</row>
    <row r="199" spans="1:51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</row>
    <row r="200" spans="1:51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</row>
    <row r="201" spans="1:51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</row>
    <row r="202" spans="1:51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</row>
    <row r="203" spans="1:51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</row>
    <row r="204" spans="1:51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</row>
    <row r="205" spans="1:51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</row>
    <row r="206" spans="1:51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</row>
    <row r="207" spans="1:51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</row>
    <row r="208" spans="1:51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</row>
    <row r="209" spans="1:51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</row>
    <row r="210" spans="1:51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</row>
    <row r="211" spans="1:51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</row>
    <row r="212" spans="1:51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</row>
    <row r="213" spans="1:51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</row>
    <row r="214" spans="1:51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</row>
    <row r="215" spans="1:51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</row>
    <row r="216" spans="1:51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</row>
    <row r="217" spans="1:51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</row>
    <row r="218" spans="1:51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</row>
    <row r="219" spans="1:51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</row>
    <row r="220" spans="1:51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</row>
    <row r="221" spans="1:51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</row>
    <row r="222" spans="1:51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</row>
    <row r="223" spans="1:51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</row>
    <row r="224" spans="1:51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</row>
    <row r="225" spans="1:51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</row>
    <row r="226" spans="1:51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</row>
    <row r="227" spans="1:51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</row>
    <row r="228" spans="1:51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</row>
    <row r="229" spans="1:51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</row>
    <row r="230" spans="1:51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</row>
    <row r="231" spans="1:51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</row>
    <row r="232" spans="1:51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</row>
    <row r="233" spans="1:51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</row>
    <row r="234" spans="1:51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</row>
    <row r="235" spans="1:51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</row>
    <row r="236" spans="1:51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</row>
    <row r="237" spans="1:51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</row>
    <row r="238" spans="1:51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</row>
    <row r="239" spans="1:51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</row>
    <row r="240" spans="1:51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</row>
    <row r="241" spans="1:51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</row>
    <row r="242" spans="1:51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</row>
    <row r="243" spans="1:51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</row>
    <row r="244" spans="1:51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</row>
    <row r="245" spans="1:51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</row>
    <row r="246" spans="1:51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</row>
    <row r="247" spans="1:51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</row>
    <row r="248" spans="1:51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</row>
    <row r="249" spans="1:51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</row>
    <row r="250" spans="1:51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</row>
    <row r="251" spans="1:51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</row>
    <row r="252" spans="1:51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</row>
    <row r="253" spans="1:51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</row>
    <row r="254" spans="1:51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</row>
    <row r="255" spans="1:51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</row>
    <row r="256" spans="1:51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</row>
    <row r="257" spans="1:51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</row>
    <row r="258" spans="1:51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</row>
    <row r="259" spans="1:51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</row>
    <row r="260" spans="1:51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</row>
    <row r="261" spans="1:51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</row>
    <row r="262" spans="1:51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</row>
    <row r="263" spans="1:51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</row>
    <row r="264" spans="1:51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</row>
    <row r="265" spans="1:51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</row>
    <row r="266" spans="1:51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</row>
    <row r="267" spans="1:51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</row>
    <row r="268" spans="1:51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</row>
    <row r="269" spans="1:51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</row>
    <row r="270" spans="1:51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</row>
    <row r="271" spans="1:51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</row>
    <row r="272" spans="1:51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</row>
    <row r="273" spans="1:51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</row>
    <row r="274" spans="1:51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</row>
    <row r="275" spans="1:51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</row>
    <row r="276" spans="1:51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</row>
    <row r="277" spans="1:51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</row>
    <row r="278" spans="1:51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</row>
    <row r="279" spans="1:51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</row>
    <row r="280" spans="1:51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</row>
    <row r="281" spans="1:51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</row>
    <row r="282" spans="1:51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</row>
    <row r="283" spans="1:51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</row>
    <row r="284" spans="1:51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</row>
    <row r="285" spans="1:51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</row>
    <row r="286" spans="1:51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</row>
    <row r="287" spans="1:51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</row>
    <row r="288" spans="1:51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</row>
    <row r="289" spans="1:51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</row>
    <row r="290" spans="1:51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</row>
    <row r="291" spans="1:51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</row>
    <row r="292" spans="1:51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</row>
    <row r="293" spans="1:51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</row>
    <row r="294" spans="1:51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</row>
    <row r="295" spans="1:51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</row>
    <row r="296" spans="1:51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</row>
    <row r="297" spans="1:51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</row>
    <row r="298" spans="1:51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</row>
    <row r="299" spans="1:51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</row>
    <row r="300" spans="1:51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</row>
    <row r="301" spans="1:51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</row>
    <row r="302" spans="1:51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</row>
    <row r="303" spans="1:51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</row>
    <row r="304" spans="1:51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</row>
    <row r="305" spans="1:51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</row>
    <row r="306" spans="1:51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</row>
    <row r="307" spans="1:51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</row>
    <row r="308" spans="1:51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</row>
    <row r="309" spans="1:51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</row>
    <row r="310" spans="1:51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</row>
    <row r="311" spans="1:51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</row>
    <row r="312" spans="1:51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</row>
    <row r="313" spans="1:51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</row>
    <row r="314" spans="1:51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</row>
    <row r="315" spans="1:51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</row>
    <row r="316" spans="1:51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</row>
    <row r="317" spans="1:51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</row>
    <row r="318" spans="1:51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</row>
    <row r="319" spans="1:51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</row>
    <row r="320" spans="1:51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</row>
    <row r="321" spans="1:51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</row>
    <row r="322" spans="1:51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</row>
    <row r="323" spans="1:51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</row>
    <row r="324" spans="1:51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</row>
    <row r="325" spans="1:51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</row>
    <row r="326" spans="1:51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</row>
    <row r="327" spans="1:51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</row>
    <row r="328" spans="1:51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</row>
    <row r="329" spans="1:51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</row>
    <row r="330" spans="1:51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</row>
    <row r="331" spans="1:51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</row>
    <row r="332" spans="1:51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</row>
    <row r="333" spans="1:51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</row>
    <row r="334" spans="1:51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</row>
    <row r="335" spans="1:51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</row>
    <row r="336" spans="1:51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</row>
    <row r="337" spans="1:51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</row>
    <row r="338" spans="1:51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</row>
    <row r="339" spans="1:51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</row>
    <row r="340" spans="1:51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</row>
    <row r="341" spans="1:51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</row>
    <row r="342" spans="1:51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</row>
    <row r="343" spans="1:51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</row>
    <row r="344" spans="1:51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</row>
    <row r="345" spans="1:51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</row>
    <row r="346" spans="1:51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</row>
    <row r="347" spans="1:51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</row>
    <row r="348" spans="1:51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</row>
    <row r="349" spans="1:51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</row>
    <row r="350" spans="1:51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</row>
    <row r="351" spans="1:51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</row>
    <row r="352" spans="1:51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</row>
    <row r="353" spans="1:51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</row>
    <row r="354" spans="1:51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</row>
    <row r="355" spans="1:51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</row>
    <row r="356" spans="1:51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</row>
    <row r="357" spans="1:51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</row>
    <row r="358" spans="1:51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</row>
    <row r="359" spans="1:51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</row>
    <row r="360" spans="1:51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</row>
    <row r="361" spans="1:51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</row>
    <row r="362" spans="1:51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</row>
    <row r="363" spans="1:51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</row>
    <row r="364" spans="1:51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</row>
    <row r="365" spans="1:51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</row>
    <row r="366" spans="1:51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</row>
    <row r="367" spans="1:51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</row>
    <row r="368" spans="1:51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</row>
    <row r="369" spans="1:51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</row>
    <row r="370" spans="1:51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</row>
    <row r="371" spans="1:51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</row>
    <row r="372" spans="1:51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</row>
    <row r="373" spans="1:51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</row>
    <row r="374" spans="1:51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</row>
    <row r="375" spans="1:51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</row>
    <row r="376" spans="1:51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</row>
    <row r="377" spans="1:51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</row>
    <row r="378" spans="1:51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</row>
    <row r="379" spans="1:51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</row>
    <row r="380" spans="1:51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</row>
    <row r="381" spans="1:51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</row>
    <row r="382" spans="1:51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</row>
    <row r="383" spans="1:51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</row>
    <row r="384" spans="1:51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</row>
    <row r="385" spans="1:51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</row>
    <row r="386" spans="1:51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</row>
    <row r="387" spans="1:51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</row>
    <row r="388" spans="1:51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</row>
    <row r="389" spans="1:51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</row>
    <row r="390" spans="1:51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</row>
    <row r="391" spans="1:51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</row>
    <row r="392" spans="1:51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</row>
    <row r="393" spans="1:51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</row>
    <row r="394" spans="1:51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</row>
    <row r="395" spans="1:51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</row>
    <row r="396" spans="1:51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</row>
    <row r="397" spans="1:51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</row>
    <row r="398" spans="1:51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</row>
    <row r="399" spans="1:51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</row>
    <row r="400" spans="1:51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</row>
    <row r="401" spans="1:51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</row>
    <row r="402" spans="1:51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</row>
    <row r="403" spans="1:51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</row>
    <row r="404" spans="1:51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</row>
    <row r="405" spans="1:51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</row>
    <row r="406" spans="1:51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</row>
    <row r="407" spans="1:51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</row>
    <row r="408" spans="1:51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</row>
    <row r="409" spans="1:51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</row>
    <row r="410" spans="1:51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</row>
    <row r="411" spans="1:51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</row>
    <row r="412" spans="1:51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</row>
    <row r="413" spans="1:51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</row>
    <row r="414" spans="1:51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</row>
    <row r="415" spans="1:51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</row>
    <row r="416" spans="1:51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</row>
    <row r="417" spans="1:51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</row>
    <row r="418" spans="1:51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</row>
    <row r="419" spans="1:51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</row>
    <row r="420" spans="1:51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</row>
    <row r="421" spans="1:51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</row>
    <row r="422" spans="1:51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</row>
    <row r="423" spans="1:51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</row>
    <row r="424" spans="1:51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</row>
    <row r="425" spans="1:51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</row>
    <row r="426" spans="1:51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</row>
    <row r="427" spans="1:51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</row>
    <row r="428" spans="1:51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</row>
    <row r="429" spans="1:51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</row>
    <row r="430" spans="1:51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</row>
    <row r="431" spans="1:51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</row>
    <row r="432" spans="1:51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</row>
    <row r="433" spans="1:51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</row>
    <row r="434" spans="1:51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</row>
    <row r="435" spans="1:51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</row>
    <row r="436" spans="1:51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</row>
    <row r="437" spans="1:51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</row>
    <row r="438" spans="1:51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</row>
    <row r="439" spans="1:51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</row>
    <row r="440" spans="1:51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</row>
    <row r="441" spans="1:51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</row>
    <row r="442" spans="1:51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</row>
    <row r="443" spans="1:51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</row>
    <row r="444" spans="1:51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</row>
    <row r="445" spans="1:51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</row>
    <row r="446" spans="1:51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</row>
    <row r="447" spans="1:51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</row>
    <row r="448" spans="1:51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</row>
    <row r="449" spans="1:51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</row>
    <row r="450" spans="1:51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</row>
    <row r="451" spans="1:51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</row>
    <row r="452" spans="1:51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</row>
    <row r="453" spans="1:51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</row>
    <row r="454" spans="1:51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</row>
    <row r="455" spans="1:51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</row>
    <row r="456" spans="1:51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</row>
    <row r="457" spans="1:51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</row>
    <row r="458" spans="1:51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</row>
    <row r="459" spans="1:51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</row>
    <row r="460" spans="1:51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</row>
    <row r="461" spans="1:51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</row>
    <row r="462" spans="1:51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</row>
    <row r="463" spans="1:51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</row>
    <row r="464" spans="1:51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</row>
    <row r="465" spans="1:51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</row>
    <row r="466" spans="1:51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</row>
    <row r="467" spans="1:51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</row>
    <row r="468" spans="1:51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</row>
    <row r="469" spans="1:51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</row>
    <row r="470" spans="1:51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</row>
    <row r="471" spans="1:51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</row>
    <row r="472" spans="1:51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</row>
    <row r="473" spans="1:51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</row>
    <row r="474" spans="1:51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</row>
    <row r="475" spans="1:51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</row>
    <row r="476" spans="1:51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</row>
    <row r="477" spans="1:51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</row>
    <row r="478" spans="1:51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</row>
    <row r="479" spans="1:51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</row>
    <row r="480" spans="1:51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</row>
    <row r="481" spans="1:51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</row>
    <row r="482" spans="1:51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</row>
    <row r="483" spans="1:51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</row>
    <row r="484" spans="1:51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</row>
    <row r="485" spans="1:51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</row>
    <row r="486" spans="1:51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</row>
    <row r="487" spans="1:51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</row>
    <row r="488" spans="1:51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</row>
    <row r="489" spans="1:51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</row>
    <row r="490" spans="1:51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</row>
    <row r="491" spans="1:51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</row>
    <row r="492" spans="1:51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</row>
    <row r="493" spans="1:51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</row>
    <row r="494" spans="1:51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</row>
    <row r="495" spans="1:51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</row>
    <row r="496" spans="1:51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</row>
    <row r="497" spans="1:51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</row>
    <row r="498" spans="1:51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</row>
    <row r="499" spans="1:51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</row>
    <row r="500" spans="1:51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</row>
    <row r="501" spans="1:51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</row>
    <row r="502" spans="1:51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</row>
    <row r="503" spans="1:51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</row>
    <row r="504" spans="1:51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</row>
    <row r="505" spans="1:51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</row>
    <row r="506" spans="1:51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</row>
    <row r="507" spans="1:51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</row>
    <row r="508" spans="1:51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</row>
    <row r="509" spans="1:51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</row>
    <row r="510" spans="1:51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</row>
    <row r="511" spans="1:51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</row>
    <row r="512" spans="1:51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</row>
    <row r="513" spans="1:51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</row>
    <row r="514" spans="1:51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</row>
    <row r="515" spans="1:51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</row>
    <row r="516" spans="1:51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</row>
    <row r="517" spans="1:51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</row>
    <row r="518" spans="1:51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</row>
    <row r="519" spans="1:51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</row>
    <row r="520" spans="1:51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</row>
    <row r="521" spans="1:51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</row>
    <row r="522" spans="1:51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</row>
    <row r="523" spans="1:51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</row>
    <row r="524" spans="1:51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</row>
    <row r="525" spans="1:51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</row>
    <row r="526" spans="1:51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</row>
    <row r="527" spans="1:51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</row>
    <row r="528" spans="1:51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</row>
    <row r="529" spans="1:51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</row>
    <row r="530" spans="1:51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</row>
    <row r="531" spans="1:51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</row>
    <row r="532" spans="1:51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</row>
    <row r="533" spans="1:51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</row>
    <row r="534" spans="1:51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</row>
    <row r="535" spans="1:51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</row>
    <row r="536" spans="1:51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</row>
    <row r="537" spans="1:51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</row>
    <row r="538" spans="1:51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</row>
    <row r="539" spans="1:51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</row>
    <row r="540" spans="1:51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</row>
    <row r="541" spans="1:51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</row>
    <row r="542" spans="1:51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</row>
    <row r="543" spans="1:51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</row>
    <row r="544" spans="1:51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</row>
    <row r="545" spans="1:51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</row>
    <row r="546" spans="1:51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</row>
    <row r="547" spans="1:51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</row>
    <row r="548" spans="1:51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</row>
    <row r="549" spans="1:51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</row>
    <row r="550" spans="1:51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</row>
    <row r="551" spans="1:51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</row>
    <row r="552" spans="1:51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</row>
    <row r="553" spans="1:51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</row>
    <row r="554" spans="1:51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</row>
    <row r="555" spans="1:51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</row>
    <row r="556" spans="1:51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</row>
    <row r="557" spans="1:51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</row>
    <row r="558" spans="1:51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</row>
    <row r="559" spans="1:51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</row>
    <row r="560" spans="1:51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</row>
    <row r="561" spans="1:51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</row>
    <row r="562" spans="1:51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</row>
    <row r="563" spans="1:51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</row>
    <row r="564" spans="1:51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</row>
    <row r="565" spans="1:51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</row>
    <row r="566" spans="1:51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</row>
    <row r="567" spans="1:51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</row>
    <row r="568" spans="1:51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</row>
    <row r="569" spans="1:51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</row>
    <row r="570" spans="1:51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</row>
    <row r="571" spans="1:51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</row>
    <row r="572" spans="1:51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</row>
    <row r="573" spans="1:51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</row>
    <row r="574" spans="1:51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</row>
    <row r="575" spans="1:51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</row>
    <row r="576" spans="1:51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</row>
    <row r="577" spans="1:51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</row>
    <row r="578" spans="1:51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</row>
    <row r="579" spans="1:51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</row>
    <row r="580" spans="1:51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</row>
    <row r="581" spans="1:51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</row>
    <row r="582" spans="1:51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</row>
    <row r="583" spans="1:51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</row>
    <row r="584" spans="1:51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</row>
    <row r="585" spans="1:51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</row>
    <row r="586" spans="1:51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</row>
    <row r="587" spans="1:51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</row>
    <row r="588" spans="1:51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</row>
    <row r="589" spans="1:51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</row>
    <row r="590" spans="1:51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</row>
    <row r="591" spans="1:51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</row>
    <row r="592" spans="1:51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</row>
    <row r="593" spans="1:51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</row>
    <row r="594" spans="1:51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</row>
    <row r="595" spans="1:51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</row>
    <row r="596" spans="1:51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</row>
    <row r="597" spans="1:51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</row>
    <row r="598" spans="1:51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</row>
    <row r="599" spans="1:51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</row>
    <row r="600" spans="1:51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</row>
    <row r="601" spans="1:51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</row>
    <row r="602" spans="1:51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</row>
    <row r="603" spans="1:51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</row>
    <row r="604" spans="1:51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</row>
    <row r="605" spans="1:51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</row>
    <row r="606" spans="1:51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</row>
    <row r="607" spans="1:51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</row>
    <row r="608" spans="1:51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</row>
    <row r="609" spans="1:51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</row>
    <row r="610" spans="1:51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</row>
    <row r="611" spans="1:51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</row>
    <row r="612" spans="1:51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</row>
    <row r="613" spans="1:51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</row>
    <row r="614" spans="1:51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</row>
    <row r="615" spans="1:51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</row>
    <row r="616" spans="1:51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</row>
    <row r="617" spans="1:51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</row>
    <row r="618" spans="1:51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</row>
    <row r="619" spans="1:51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</row>
    <row r="620" spans="1:51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</row>
    <row r="621" spans="1:51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</row>
    <row r="622" spans="1:51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</row>
    <row r="623" spans="1:51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</row>
    <row r="624" spans="1:51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</row>
    <row r="625" spans="1:51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</row>
    <row r="626" spans="1:51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</row>
    <row r="627" spans="1:51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</row>
    <row r="628" spans="1:51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</row>
    <row r="629" spans="1:51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</row>
    <row r="630" spans="1:51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</row>
    <row r="631" spans="1:51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</row>
    <row r="632" spans="1:51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</row>
    <row r="633" spans="1:51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</row>
    <row r="634" spans="1:51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</row>
    <row r="635" spans="1:51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</row>
    <row r="636" spans="1:51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</row>
    <row r="637" spans="1:51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</row>
    <row r="638" spans="1:51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</row>
    <row r="639" spans="1:51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</row>
    <row r="640" spans="1:51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</row>
    <row r="641" spans="1:51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</row>
    <row r="642" spans="1:51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</row>
    <row r="643" spans="1:51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</row>
    <row r="644" spans="1:51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</row>
    <row r="645" spans="1:51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</row>
    <row r="646" spans="1:51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</row>
    <row r="647" spans="1:51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</row>
    <row r="648" spans="1:51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</row>
    <row r="649" spans="1:51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</row>
    <row r="650" spans="1:51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</row>
    <row r="651" spans="1:51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</row>
    <row r="652" spans="1:51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</row>
    <row r="653" spans="1:51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</row>
    <row r="654" spans="1:51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</row>
    <row r="655" spans="1:51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</row>
    <row r="656" spans="1:51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</row>
    <row r="657" spans="1:51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</row>
    <row r="658" spans="1:51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</row>
    <row r="659" spans="1:51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</row>
    <row r="660" spans="1:51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</row>
    <row r="661" spans="1:51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</row>
    <row r="662" spans="1:51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</row>
    <row r="663" spans="1:51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</row>
    <row r="664" spans="1:51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</row>
    <row r="665" spans="1:51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</row>
    <row r="666" spans="1:51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</row>
    <row r="667" spans="1:51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</row>
    <row r="668" spans="1:51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</row>
    <row r="669" spans="1:51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</row>
    <row r="670" spans="1:51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</row>
    <row r="671" spans="1:51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</row>
    <row r="672" spans="1:51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</row>
    <row r="673" spans="1:51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</row>
    <row r="674" spans="1:51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</row>
    <row r="675" spans="1:51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</row>
    <row r="676" spans="1:51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</row>
    <row r="677" spans="1:51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</row>
    <row r="678" spans="1:51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</row>
    <row r="679" spans="1:51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</row>
    <row r="680" spans="1:51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</row>
    <row r="681" spans="1:51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</row>
    <row r="682" spans="1:51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</row>
    <row r="683" spans="1:51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</row>
    <row r="684" spans="1:51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</row>
    <row r="685" spans="1:51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</row>
    <row r="686" spans="1:51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</row>
    <row r="687" spans="1:51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</row>
    <row r="688" spans="1:51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</row>
    <row r="689" spans="1:51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</row>
    <row r="690" spans="1:51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</row>
    <row r="691" spans="1:51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</row>
    <row r="692" spans="1:51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</row>
    <row r="693" spans="1:51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</row>
    <row r="694" spans="1:51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</row>
    <row r="695" spans="1:51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</row>
    <row r="696" spans="1:51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</row>
    <row r="697" spans="1:51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</row>
    <row r="698" spans="1:51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</row>
    <row r="699" spans="1:51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</row>
    <row r="700" spans="1:51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</row>
    <row r="701" spans="1:51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</row>
    <row r="702" spans="1:51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</row>
    <row r="703" spans="1:51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</row>
    <row r="704" spans="1:51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</row>
    <row r="705" spans="1:51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</row>
    <row r="706" spans="1:51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</row>
    <row r="707" spans="1:51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</row>
    <row r="708" spans="1:51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</row>
    <row r="709" spans="1:51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</row>
    <row r="710" spans="1:51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</row>
    <row r="711" spans="1:51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</row>
    <row r="712" spans="1:51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</row>
    <row r="713" spans="1:51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</row>
    <row r="714" spans="1:51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</row>
    <row r="715" spans="1:51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</row>
    <row r="716" spans="1:51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</row>
    <row r="717" spans="1:51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</row>
    <row r="718" spans="1:51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</row>
    <row r="719" spans="1:51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</row>
    <row r="720" spans="1:51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</row>
    <row r="721" spans="1:51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</row>
    <row r="722" spans="1:51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</row>
    <row r="723" spans="1:51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</row>
    <row r="724" spans="1:51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</row>
    <row r="725" spans="1:51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</row>
    <row r="726" spans="1:51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</row>
    <row r="727" spans="1:51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</row>
    <row r="728" spans="1:51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</row>
    <row r="729" spans="1:51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</row>
    <row r="730" spans="1:51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</row>
    <row r="731" spans="1:51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</row>
    <row r="732" spans="1:51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</row>
    <row r="733" spans="1:51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</row>
    <row r="734" spans="1:51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</row>
    <row r="735" spans="1:51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</row>
    <row r="736" spans="1:51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</row>
    <row r="737" spans="1:51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</row>
    <row r="738" spans="1:51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</row>
    <row r="739" spans="1:51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</row>
    <row r="740" spans="1:51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</row>
    <row r="741" spans="1:51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</row>
    <row r="742" spans="1:51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</row>
    <row r="743" spans="1:51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</row>
    <row r="744" spans="1:51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</row>
    <row r="745" spans="1:51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</row>
    <row r="746" spans="1:51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</row>
    <row r="747" spans="1:51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</row>
    <row r="748" spans="1:51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</row>
    <row r="749" spans="1:51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</row>
    <row r="750" spans="1:51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</row>
    <row r="751" spans="1:51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</row>
    <row r="752" spans="1:51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</row>
    <row r="753" spans="1:51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</row>
    <row r="754" spans="1:51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</row>
    <row r="755" spans="1:51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</row>
    <row r="756" spans="1:51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</row>
    <row r="757" spans="1:51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</row>
    <row r="758" spans="1:51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</row>
    <row r="759" spans="1:51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</row>
    <row r="760" spans="1:51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</row>
    <row r="761" spans="1:51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</row>
    <row r="762" spans="1:51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</row>
    <row r="763" spans="1:51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</row>
    <row r="764" spans="1:51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</row>
    <row r="765" spans="1:51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</row>
    <row r="766" spans="1:51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</row>
    <row r="767" spans="1:51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</row>
    <row r="768" spans="1:51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</row>
    <row r="769" spans="1:51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</row>
    <row r="770" spans="1:51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</row>
    <row r="771" spans="1:51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</row>
    <row r="772" spans="1:51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</row>
    <row r="773" spans="1:51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</row>
    <row r="774" spans="1:51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</row>
    <row r="775" spans="1:51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</row>
    <row r="776" spans="1:51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</row>
    <row r="777" spans="1:51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</row>
    <row r="778" spans="1:51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</row>
    <row r="779" spans="1:51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</row>
    <row r="780" spans="1:51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</row>
    <row r="781" spans="1:51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</row>
    <row r="782" spans="1:51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</row>
    <row r="783" spans="1:51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</row>
    <row r="784" spans="1:51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</row>
    <row r="785" spans="1:51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</row>
    <row r="786" spans="1:51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</row>
    <row r="787" spans="1:51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</row>
    <row r="788" spans="1:51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</row>
    <row r="789" spans="1:51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</row>
    <row r="790" spans="1:51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</row>
    <row r="791" spans="1:51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</row>
    <row r="792" spans="1:51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</row>
    <row r="793" spans="1:51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</row>
    <row r="794" spans="1:51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</row>
    <row r="795" spans="1:51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</row>
    <row r="796" spans="1:51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</row>
    <row r="797" spans="1:51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</row>
    <row r="798" spans="1:51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</row>
    <row r="799" spans="1:51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</row>
    <row r="800" spans="1:51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</row>
    <row r="801" spans="1:51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</row>
    <row r="802" spans="1:51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</row>
    <row r="803" spans="1:51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</row>
    <row r="804" spans="1:51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</row>
    <row r="805" spans="1:51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</row>
    <row r="806" spans="1:51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</row>
    <row r="807" spans="1:51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</row>
    <row r="808" spans="1:51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</row>
    <row r="809" spans="1:51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</row>
    <row r="810" spans="1:51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</row>
    <row r="811" spans="1:51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</row>
    <row r="812" spans="1:51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</row>
    <row r="813" spans="1:51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</row>
    <row r="814" spans="1:51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</row>
    <row r="815" spans="1:51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</row>
    <row r="816" spans="1:51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</row>
    <row r="817" spans="1:51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</row>
    <row r="818" spans="1:51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</row>
    <row r="819" spans="1:51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</row>
    <row r="820" spans="1:51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</row>
    <row r="821" spans="1:51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</row>
    <row r="822" spans="1:51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</row>
    <row r="823" spans="1:51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</row>
    <row r="824" spans="1:51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</row>
    <row r="825" spans="1:51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</row>
    <row r="826" spans="1:51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</row>
    <row r="827" spans="1:51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</row>
    <row r="828" spans="1:51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</row>
    <row r="829" spans="1:51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</row>
    <row r="830" spans="1:51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</row>
    <row r="831" spans="1:51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</row>
    <row r="832" spans="1:51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</row>
    <row r="833" spans="1:51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</row>
    <row r="834" spans="1:51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</row>
    <row r="835" spans="1:51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</row>
    <row r="836" spans="1:51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</row>
    <row r="837" spans="1:51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</row>
    <row r="838" spans="1:51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</row>
    <row r="839" spans="1:51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</row>
    <row r="840" spans="1:51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</row>
    <row r="841" spans="1:51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</row>
    <row r="842" spans="1:51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</row>
    <row r="843" spans="1:51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</row>
    <row r="844" spans="1:51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</row>
    <row r="845" spans="1:51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</row>
    <row r="846" spans="1:51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</row>
    <row r="847" spans="1:51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</row>
    <row r="848" spans="1:51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</row>
    <row r="849" spans="1:51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</row>
    <row r="850" spans="1:51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</row>
    <row r="851" spans="1:51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</row>
    <row r="852" spans="1:51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</row>
    <row r="853" spans="1:51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</row>
    <row r="854" spans="1:51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</row>
    <row r="855" spans="1:51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</row>
    <row r="856" spans="1:51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</row>
    <row r="857" spans="1:51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</row>
    <row r="858" spans="1:51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</row>
    <row r="859" spans="1:51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</row>
    <row r="860" spans="1:51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</row>
    <row r="861" spans="1:51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</row>
    <row r="862" spans="1:51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</row>
    <row r="863" spans="1:51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</row>
    <row r="864" spans="1:51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</row>
    <row r="865" spans="1:51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</row>
    <row r="866" spans="1:51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</row>
    <row r="867" spans="1:51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</row>
    <row r="868" spans="1:51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</row>
    <row r="869" spans="1:51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</row>
    <row r="870" spans="1:51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</row>
    <row r="871" spans="1:51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</row>
    <row r="872" spans="1:51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</row>
    <row r="873" spans="1:51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</row>
    <row r="874" spans="1:51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</row>
    <row r="875" spans="1:51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</row>
    <row r="876" spans="1:51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</row>
    <row r="877" spans="1:51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</row>
    <row r="878" spans="1:51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</row>
    <row r="879" spans="1:51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</row>
    <row r="880" spans="1:51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</row>
    <row r="881" spans="1:51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</row>
    <row r="882" spans="1:51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</row>
    <row r="883" spans="1:51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</row>
    <row r="884" spans="1:51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</row>
    <row r="885" spans="1:51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</row>
    <row r="886" spans="1:51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</row>
    <row r="887" spans="1:51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</row>
    <row r="888" spans="1:51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</row>
    <row r="889" spans="1:51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</row>
    <row r="890" spans="1:51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</row>
    <row r="891" spans="1:51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</row>
    <row r="892" spans="1:51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</row>
    <row r="893" spans="1:51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</row>
    <row r="894" spans="1:51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</row>
    <row r="895" spans="1:51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</row>
    <row r="896" spans="1:51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</row>
    <row r="897" spans="1:51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</row>
    <row r="898" spans="1:51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</row>
    <row r="899" spans="1:51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</row>
    <row r="900" spans="1:51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</row>
    <row r="901" spans="1:51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</row>
    <row r="902" spans="1:51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</row>
    <row r="903" spans="1:51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</row>
    <row r="904" spans="1:51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</row>
    <row r="905" spans="1:51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</row>
    <row r="906" spans="1:51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</row>
    <row r="907" spans="1:51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</row>
    <row r="908" spans="1:51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</row>
    <row r="909" spans="1:51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</row>
    <row r="910" spans="1:51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</row>
    <row r="911" spans="1:51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</row>
    <row r="912" spans="1:51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</row>
    <row r="913" spans="1:51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</row>
    <row r="914" spans="1:51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</row>
    <row r="915" spans="1:51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</row>
    <row r="916" spans="1:51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</row>
    <row r="917" spans="1:51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</row>
    <row r="918" spans="1:51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</row>
    <row r="919" spans="1:51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</row>
    <row r="920" spans="1:51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</row>
    <row r="921" spans="1:51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</row>
    <row r="922" spans="1:51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</row>
    <row r="923" spans="1:51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</row>
    <row r="924" spans="1:51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</row>
    <row r="925" spans="1:51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</row>
    <row r="926" spans="1:51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</row>
    <row r="927" spans="1:51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</row>
    <row r="928" spans="1:51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</row>
    <row r="929" spans="1:51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</row>
    <row r="930" spans="1:51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</row>
    <row r="931" spans="1:51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</row>
    <row r="932" spans="1:51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</row>
    <row r="933" spans="1:51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</row>
    <row r="934" spans="1:51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</row>
    <row r="935" spans="1:51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</row>
    <row r="936" spans="1:51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</row>
    <row r="937" spans="1:51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</row>
    <row r="938" spans="1:51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</row>
    <row r="939" spans="1:51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</row>
    <row r="940" spans="1:51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</row>
    <row r="941" spans="1:51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</row>
    <row r="942" spans="1:51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</row>
    <row r="943" spans="1:51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</row>
    <row r="944" spans="1:51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</row>
    <row r="945" spans="1:51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</row>
    <row r="946" spans="1:51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</row>
    <row r="947" spans="1:51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</row>
    <row r="948" spans="1:51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</row>
    <row r="949" spans="1:51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</row>
    <row r="950" spans="1:51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</row>
    <row r="951" spans="1:51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</row>
    <row r="952" spans="1:51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</row>
    <row r="953" spans="1:51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</row>
    <row r="954" spans="1:51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</row>
    <row r="955" spans="1:51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</row>
    <row r="956" spans="1:51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</row>
    <row r="957" spans="1:51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</row>
    <row r="958" spans="1:51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</row>
    <row r="959" spans="1:51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</row>
    <row r="960" spans="1:51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</row>
    <row r="961" spans="1:51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</row>
    <row r="962" spans="1:51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</row>
    <row r="963" spans="1:51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</row>
    <row r="964" spans="1:51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</row>
    <row r="965" spans="1:51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</row>
    <row r="966" spans="1:51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</row>
    <row r="967" spans="1:51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</row>
    <row r="968" spans="1:51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</row>
    <row r="969" spans="1:51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</row>
    <row r="970" spans="1:51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</row>
    <row r="971" spans="1:51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</row>
    <row r="972" spans="1:51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</row>
    <row r="973" spans="1:51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</row>
    <row r="974" spans="1:51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</row>
    <row r="975" spans="1:51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</row>
    <row r="976" spans="1:51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</row>
    <row r="977" spans="1:51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</row>
    <row r="978" spans="1:51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</row>
    <row r="979" spans="1:51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</row>
    <row r="980" spans="1:51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</row>
    <row r="981" spans="1:51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</row>
    <row r="982" spans="1:51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</row>
    <row r="983" spans="1:51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</row>
    <row r="984" spans="1:51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</row>
    <row r="985" spans="1:51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</row>
    <row r="986" spans="1:51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</row>
    <row r="987" spans="1:51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</row>
    <row r="988" spans="1:51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</row>
    <row r="989" spans="1:51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</row>
    <row r="990" spans="1:51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</row>
    <row r="991" spans="1:51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</row>
    <row r="992" spans="1:51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</row>
    <row r="993" spans="1:51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</row>
    <row r="994" spans="1:51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</row>
    <row r="995" spans="1:51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</row>
    <row r="996" spans="1:51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</row>
    <row r="997" spans="1:51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</row>
    <row r="998" spans="1:51" ht="15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</row>
    <row r="999" spans="1:51" ht="15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</row>
    <row r="1000" spans="1:51" ht="15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</row>
  </sheetData>
  <sheetProtection algorithmName="SHA-512" hashValue="993pebk421GN0/wPyD1BOornO67HmPvBVJTisqLY35ksSMuTsHqZUMPNovdxzCIki1ynKRTx9nrOPTl1iINXNQ==" saltValue="rO23P1OiQxPrgiCk/Rjf3w==" spinCount="100000" sheet="1" objects="1" scenarios="1"/>
  <mergeCells count="49">
    <mergeCell ref="AC8:AL8"/>
    <mergeCell ref="A9:T9"/>
    <mergeCell ref="U9:AB9"/>
    <mergeCell ref="AC9:AL9"/>
    <mergeCell ref="F1:AL2"/>
    <mergeCell ref="A5:T5"/>
    <mergeCell ref="U5:AD5"/>
    <mergeCell ref="AE5:AL5"/>
    <mergeCell ref="A6:T6"/>
    <mergeCell ref="U6:AD7"/>
    <mergeCell ref="AE6:AL7"/>
    <mergeCell ref="A7:T7"/>
    <mergeCell ref="A19:B19"/>
    <mergeCell ref="C19:G19"/>
    <mergeCell ref="H19:R19"/>
    <mergeCell ref="A8:T8"/>
    <mergeCell ref="U8:AB8"/>
    <mergeCell ref="A91:D91"/>
    <mergeCell ref="A11:AL11"/>
    <mergeCell ref="A12:AL12"/>
    <mergeCell ref="A14:D14"/>
    <mergeCell ref="E14:AL14"/>
    <mergeCell ref="A16:D16"/>
    <mergeCell ref="E16:AL16"/>
    <mergeCell ref="A18:B18"/>
    <mergeCell ref="F27:U27"/>
    <mergeCell ref="V27:AL27"/>
    <mergeCell ref="Z18:AE18"/>
    <mergeCell ref="AF18:AK18"/>
    <mergeCell ref="Z19:AE19"/>
    <mergeCell ref="AF19:AK19"/>
    <mergeCell ref="AF21:AK21"/>
    <mergeCell ref="A23:AL23"/>
    <mergeCell ref="H49:J53"/>
    <mergeCell ref="AC49:AE53"/>
    <mergeCell ref="S18:V18"/>
    <mergeCell ref="W18:Y18"/>
    <mergeCell ref="S19:V19"/>
    <mergeCell ref="W19:Y19"/>
    <mergeCell ref="N41:O41"/>
    <mergeCell ref="K42:M42"/>
    <mergeCell ref="A24:AJ24"/>
    <mergeCell ref="AF42:AH42"/>
    <mergeCell ref="A46:AO46"/>
    <mergeCell ref="A47:AO47"/>
    <mergeCell ref="A48:AO48"/>
    <mergeCell ref="AI41:AJ41"/>
    <mergeCell ref="C18:G18"/>
    <mergeCell ref="H18:R18"/>
  </mergeCells>
  <pageMargins left="1.1499999999999999" right="0.7" top="0.4" bottom="0.27" header="0.05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Счет на оплату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2021-12-07T14:58:19Z</cp:lastPrinted>
  <dcterms:created xsi:type="dcterms:W3CDTF">2019-12-03T08:16:19Z</dcterms:created>
  <dcterms:modified xsi:type="dcterms:W3CDTF">2025-01-21T08:56:23Z</dcterms:modified>
</cp:coreProperties>
</file>